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6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  <sheet name="прил 8" sheetId="8" r:id="rId8"/>
  </sheets>
  <definedNames/>
  <calcPr fullCalcOnLoad="1"/>
</workbook>
</file>

<file path=xl/sharedStrings.xml><?xml version="1.0" encoding="utf-8"?>
<sst xmlns="http://schemas.openxmlformats.org/spreadsheetml/2006/main" count="832" uniqueCount="405">
  <si>
    <t>Субсидия из краевого бюджета в целях финансового обеспечения расходных обязательств поселения по созданию условий для организации досуга и обеспечения услугами организаций культуры в части поэтапного повышения уровня средней (краевой бюджет МБУК БКСП)</t>
  </si>
  <si>
    <t>0720260120</t>
  </si>
  <si>
    <t xml:space="preserve">Реализация мероприятий государственной программы Краснодарского края «Развитие культуры» подпрограммы «Кадровое обеспечение сферы культуры и  искусства» по обеспечению поэтапного повышения уровня средней заработной платы работников (местный бюджет БКСП) </t>
  </si>
  <si>
    <t>0720260126</t>
  </si>
  <si>
    <t>0720300000</t>
  </si>
  <si>
    <t>0720360050</t>
  </si>
  <si>
    <t>0804</t>
  </si>
  <si>
    <t>Другие вопросы в области культуры, кинематографии</t>
  </si>
  <si>
    <t>Муниципальная программа Красносельского сельского поселения Динского района «Проведение мероприятий, посвященных памятным датам и знаменательным событиям»</t>
  </si>
  <si>
    <t>0800000000</t>
  </si>
  <si>
    <t>Проведение мероприятий, посвященных памятным датам и знаменательным событиям</t>
  </si>
  <si>
    <t>0810100000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</si>
  <si>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</si>
  <si>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0900000000</t>
  </si>
  <si>
    <t xml:space="preserve">Выплата дополнительного материального обеспечения, доплат к пенсиям, пособий и компенсаций  </t>
  </si>
  <si>
    <t>0910100000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</si>
  <si>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</si>
  <si>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1000000000</t>
  </si>
  <si>
    <t>1010100000</t>
  </si>
  <si>
    <t>5080000000</t>
  </si>
  <si>
    <t>5080010150</t>
  </si>
  <si>
    <t>Обслуживание государственного (муниципального) долга</t>
  </si>
  <si>
    <t>Управление муниципальным долгом</t>
  </si>
  <si>
    <t>к проекту решения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 № _______</t>
  </si>
  <si>
    <t>Бюджет утвержденный решением Совета Красносельского сельского поселения от 18.12.2015 №33 (с изменениями)</t>
  </si>
  <si>
    <r>
      <t xml:space="preserve">Источники финансирования дефицита бюджета Красносельского сельского поселения Динского района за 2016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
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(тыс. рублей)</t>
    </r>
    <r>
      <rPr>
        <b/>
        <sz val="12"/>
        <rFont val="Times New Roman"/>
        <family val="1"/>
      </rPr>
      <t xml:space="preserve">
</t>
    </r>
  </si>
  <si>
    <t xml:space="preserve">Расходы бюджета Красносельского сельского поселения Динского района в 2016 году на исполнение муниципальных программ                                                                                                                                 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</si>
  <si>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</si>
  <si>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</si>
  <si>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</si>
  <si>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</si>
  <si>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</si>
  <si>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</si>
  <si>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</si>
  <si>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</si>
  <si>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</si>
  <si>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</si>
  <si>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</si>
  <si>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</si>
  <si>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</si>
  <si>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</si>
  <si>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</si>
  <si>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</si>
  <si>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</si>
  <si>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</si>
  <si>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</si>
  <si>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</si>
  <si>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</si>
  <si>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</si>
  <si>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</si>
  <si>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</si>
  <si>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</si>
  <si>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</si>
  <si>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</si>
  <si>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</si>
  <si>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</si>
  <si>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</si>
  <si>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</si>
  <si>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</si>
  <si>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</si>
  <si>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</si>
  <si>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</si>
  <si>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</si>
  <si>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</si>
  <si>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</si>
  <si>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</si>
  <si>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</si>
  <si>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</si>
  <si>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</si>
  <si>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</si>
  <si>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</si>
  <si>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</si>
  <si>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</si>
  <si>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</si>
  <si>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</si>
  <si>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</si>
  <si>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</si>
  <si>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</si>
  <si>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</si>
  <si>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</si>
  <si>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</si>
  <si>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</si>
  <si>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</si>
  <si>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</si>
  <si>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</si>
  <si>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</si>
  <si>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</si>
  <si>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</si>
  <si>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</si>
  <si>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</si>
  <si>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</si>
  <si>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</si>
  <si>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</si>
  <si>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</si>
  <si>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</si>
  <si>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</si>
  <si>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</si>
  <si>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</si>
  <si>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</si>
  <si>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</si>
  <si>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</si>
  <si>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</si>
  <si>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</si>
  <si>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</si>
  <si>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</si>
  <si>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</si>
  <si>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</si>
  <si>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</si>
  <si>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</si>
  <si>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</si>
  <si>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</si>
  <si>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Мероприятия в области коммунального хозяйства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</si>
  <si>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</si>
  <si>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</si>
  <si>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</si>
  <si>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</si>
  <si>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</si>
  <si>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</si>
  <si>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</si>
  <si>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</si>
  <si>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</si>
  <si>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</si>
  <si>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</si>
  <si>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</si>
  <si>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</si>
  <si>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</si>
  <si>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</si>
  <si>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</si>
  <si>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</si>
  <si>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</si>
  <si>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</si>
  <si>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</si>
  <si>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</si>
  <si>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</si>
  <si>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</si>
  <si>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</si>
  <si>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</si>
  <si>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</si>
  <si>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</si>
  <si>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</si>
  <si>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</si>
  <si>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</si>
  <si>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</si>
  <si>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</si>
  <si>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</si>
  <si>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</si>
  <si>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</si>
  <si>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</si>
  <si>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</si>
  <si>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</si>
  <si>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</si>
  <si>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</si>
  <si>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</si>
  <si>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</si>
  <si>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</si>
  <si>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</si>
  <si>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 xml:space="preserve">Культура и  кинематография 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</si>
  <si>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</si>
  <si>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</si>
  <si>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</si>
  <si>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</si>
  <si>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</si>
  <si>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</si>
  <si>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</si>
  <si>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</si>
  <si>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</si>
  <si>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</si>
  <si>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</si>
  <si>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</si>
  <si>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</si>
  <si>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</si>
  <si>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</si>
  <si>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</si>
  <si>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</si>
  <si>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</si>
  <si>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</si>
  <si>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</si>
  <si>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</si>
  <si>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</si>
  <si>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</si>
  <si>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</si>
  <si>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</si>
  <si>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</si>
  <si>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</si>
  <si>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</si>
  <si>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</si>
  <si>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</si>
  <si>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</si>
  <si>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</si>
  <si>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</si>
  <si>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 1</t>
  </si>
  <si>
    <t>ПРИЛОЖЕНИЕ 6</t>
  </si>
  <si>
    <t>ПРИЛОЖЕНИЕ  5</t>
  </si>
  <si>
    <t>ПРИЛОЖЕНИЕ 4</t>
  </si>
  <si>
    <t>1 01 02010 01 0000 110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</si>
  <si>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</si>
  <si>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</si>
  <si>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</si>
  <si>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1 01 02040 01 0000 110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</si>
  <si>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</si>
  <si>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</si>
  <si>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0409</t>
  </si>
  <si>
    <t>Дорожное хозяйство (дорожные фонды)</t>
  </si>
  <si>
    <t>0111 "Резервные фонды"</t>
  </si>
  <si>
    <t>2 02 01001 10 0000 151</t>
  </si>
  <si>
    <t>ПРИЛОЖЕНИЕ 7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</si>
  <si>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</si>
  <si>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</si>
  <si>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</si>
  <si>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</si>
  <si>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</si>
  <si>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</si>
  <si>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</si>
  <si>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2 07 05030 10 0000 180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</si>
  <si>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</si>
  <si>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</si>
  <si>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</si>
  <si>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Мероприятия по землеустройству и землепользованию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</si>
  <si>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</si>
  <si>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</si>
  <si>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</si>
  <si>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</si>
  <si>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</si>
  <si>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</si>
  <si>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</si>
  <si>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</si>
  <si>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</si>
  <si>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</si>
  <si>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</si>
  <si>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</si>
  <si>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</si>
  <si>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</si>
  <si>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</si>
  <si>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</si>
  <si>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</si>
  <si>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</si>
  <si>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</si>
  <si>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</si>
  <si>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</si>
  <si>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</si>
  <si>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</si>
  <si>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</si>
  <si>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Резервный фонд администрации поселения</t>
  </si>
  <si>
    <t>Содержание и ремонт автомобильных дорог общего пользования, в том числе дорог в поселениях</t>
  </si>
  <si>
    <t>Организация временного трудоустройства граждан поселений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</si>
  <si>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</si>
  <si>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</si>
  <si>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</si>
  <si>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</si>
  <si>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</si>
  <si>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 xml:space="preserve">Мероприятия по развитию массовой физической культуры и спорта среди населения 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</si>
  <si>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</si>
  <si>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</si>
  <si>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</si>
  <si>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</si>
  <si>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Н.А. Костякова</t>
  </si>
  <si>
    <t>1301</t>
  </si>
  <si>
    <t>700</t>
  </si>
  <si>
    <t>Процентные платежи по муниципальному долгу</t>
  </si>
  <si>
    <t xml:space="preserve">Обслуживание муниципального долга 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</si>
  <si>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</si>
  <si>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</si>
  <si>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</si>
  <si>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Дополнительная помощь местным бюджетам для решения социально-значимых вопросов (МБУ КДЦ с. Красносельское)</t>
  </si>
  <si>
    <t>Расходы на обеспечение деятельности библиотек (МБУК БКСП)</t>
  </si>
  <si>
    <t>Дополнительная помощь местным бюджетам для решения социально-значимых вопросов (МБУК БКСП)</t>
  </si>
  <si>
    <t>ПЕНСИОННОЕ ОБЕСПЕЧЕНИЕ</t>
  </si>
  <si>
    <t>Обслуживание государственного и муниципального долга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</si>
  <si>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</si>
  <si>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</si>
  <si>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</si>
  <si>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</si>
  <si>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</si>
  <si>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</si>
  <si>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</si>
  <si>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</si>
  <si>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</si>
  <si>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</si>
  <si>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ПРИЛОЖЕНИЕ 8</t>
  </si>
  <si>
    <t>Код</t>
  </si>
  <si>
    <t>Источники финансирования дефицита бюджета - всего</t>
  </si>
  <si>
    <t>в том числе:</t>
  </si>
  <si>
    <t>- источники внутреннего финансирования бюджета</t>
  </si>
  <si>
    <t>01000000000000000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</si>
  <si>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</si>
  <si>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</si>
  <si>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</si>
  <si>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01030100000000700</t>
  </si>
  <si>
    <t>01030100000000800</t>
  </si>
  <si>
    <t>Изменение остатков средств</t>
  </si>
  <si>
    <t>01050000000000000</t>
  </si>
  <si>
    <t xml:space="preserve"> - увеличение остатков средств, всего</t>
  </si>
  <si>
    <t>01050000000000500</t>
  </si>
  <si>
    <t>01050200000000500</t>
  </si>
  <si>
    <t>01050201000000510</t>
  </si>
  <si>
    <t xml:space="preserve"> - уменьшение остатков средств, всего</t>
  </si>
  <si>
    <t>01050000000000600</t>
  </si>
  <si>
    <t>Уменьшение прочих остатков средств бюджетов</t>
  </si>
  <si>
    <t>01050200000000600</t>
  </si>
  <si>
    <t>01050201000000610</t>
  </si>
  <si>
    <t>01030100 10 0000710</t>
  </si>
  <si>
    <t>01030100 10 0000810</t>
  </si>
  <si>
    <t>1050201 10 0000510</t>
  </si>
  <si>
    <t>01050201 10 0000610</t>
  </si>
  <si>
    <t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____________ № __________</t>
  </si>
  <si>
    <t>Кассовое исполнение за 2016 год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</si>
  <si>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</si>
  <si>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</si>
  <si>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ФЕДЕРАЛЬНАЯ АНТИМОНОПОЛЬНАЯ СЛУЖБА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</si>
  <si>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</si>
  <si>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</si>
  <si>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1 11 05075 10 0000 120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</si>
  <si>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</si>
  <si>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</si>
  <si>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</si>
  <si>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</si>
  <si>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 реализации  основных средств по указанному имуществу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</si>
  <si>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</si>
  <si>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Бюджет, утвержденный решением Совета Красносельского сельского поселения от 18.12.2015 №33 (с изменениями)</t>
  </si>
  <si>
    <t>1  14 02000 00 0000 000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</si>
  <si>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</si>
  <si>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</si>
  <si>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</si>
  <si>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</si>
  <si>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1 16 00000 00 0000 000</t>
  </si>
  <si>
    <t>5010000190</t>
  </si>
  <si>
    <t>5030000190</t>
  </si>
  <si>
    <t>5020060190</t>
  </si>
  <si>
    <t>7590000190</t>
  </si>
  <si>
    <t>5040020590</t>
  </si>
  <si>
    <t>1110100000</t>
  </si>
  <si>
    <t>Муниципальная программа «Противодействие коррупции в Красносельском сельском поселении Динского района на 2015-2017 годы»</t>
  </si>
  <si>
    <t>1100000000</t>
  </si>
  <si>
    <t>Противодействие коррупции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</si>
  <si>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</si>
  <si>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</si>
  <si>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Прочие обязательства муниципального образования</t>
  </si>
  <si>
    <t>5050029010</t>
  </si>
  <si>
    <t>5500000000</t>
  </si>
  <si>
    <t>55 2 0051180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</si>
  <si>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</si>
  <si>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</si>
  <si>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</si>
  <si>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0110200000</t>
  </si>
  <si>
    <t>Закупка товаров, работ и услуг для обеспечения муниципальных нужд</t>
  </si>
  <si>
    <t xml:space="preserve">Муниципальная программа «Развитие дорожного хозяйства» </t>
  </si>
  <si>
    <t>02 0 0000000</t>
  </si>
  <si>
    <t>0210110440</t>
  </si>
  <si>
    <t>0200000000</t>
  </si>
  <si>
    <t xml:space="preserve">Капитальный ремонт, ремонт и содержание автомобильных дорог местного значения </t>
  </si>
  <si>
    <t>0210100000</t>
  </si>
  <si>
    <t>0210200000</t>
  </si>
  <si>
    <t>Расходы по обеспечению безопасности дорожного движения</t>
  </si>
  <si>
    <t>0210210810</t>
  </si>
  <si>
    <t>Муниципальная программа «Управление муниципальным имуществом и регулирование земельных отношений на территории Красносельского сельского поселения Динского района»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</si>
  <si>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</si>
  <si>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</si>
  <si>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</si>
  <si>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>0410100000</t>
  </si>
  <si>
    <t>Мероприятия в области водоснабжения и водоотведения</t>
  </si>
  <si>
    <t>0410200000</t>
  </si>
  <si>
    <t>0410300000</t>
  </si>
  <si>
    <t>Мероприятия в области теплоснабжения</t>
  </si>
  <si>
    <t>0410400000</t>
  </si>
  <si>
    <t>Субсидия организациям коммунального комплекса для подготовки к работе в осенне-зимний период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</si>
  <si>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</si>
  <si>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</si>
  <si>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</si>
  <si>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0510100000</t>
  </si>
  <si>
    <t>0510200000</t>
  </si>
  <si>
    <t>Прочие мероприятия по благоустройству сельского поселения</t>
  </si>
  <si>
    <t>Муниципальная программа Красносельского сельского поселения Динского района «Молодежь сельского поселения»</t>
  </si>
  <si>
    <t>0600000000</t>
  </si>
  <si>
    <t>0610100000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</si>
  <si>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</si>
  <si>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</si>
  <si>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0710000000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</si>
  <si>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</si>
  <si>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</si>
  <si>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0710100000</t>
  </si>
  <si>
    <t>0710100590</t>
  </si>
  <si>
    <t>Кадровое обеспечение сферы культуры</t>
  </si>
  <si>
    <t>0710200000</t>
  </si>
  <si>
    <t>Субсидия из краевого бюджета в целях финансового обеспечения расходных обязательств поселения по созданию условий для организации досуга и обеспечения услугами организаций культуры в части поэтапного повышения уровня (краевой бюджет КДЦ)</t>
  </si>
  <si>
    <t>0710260120</t>
  </si>
  <si>
    <t xml:space="preserve">Реализация мероприятий государственной программы Краснодарского края «Развитие культуры» подпрограммы «Кадровое обеспечение сферы культуры и  искусства» по обеспечению поэтапного повышения уровня средней заработной платы (местный бюджет КДЦ) </t>
  </si>
  <si>
    <t>0710260126</t>
  </si>
  <si>
    <t>Субсидии на дополнительную помощь местным бюджетам для решения социально значимых вопросов</t>
  </si>
  <si>
    <t>0710300000</t>
  </si>
  <si>
    <t>0710360050</t>
  </si>
  <si>
    <t>0720000000</t>
  </si>
  <si>
    <t>0720100000</t>
  </si>
  <si>
    <t>0720100590</t>
  </si>
  <si>
    <t>0720200000</t>
  </si>
  <si>
    <t>07 0 0000000</t>
  </si>
  <si>
    <t>08 0 0000000</t>
  </si>
  <si>
    <t>09 0 0000000</t>
  </si>
  <si>
    <t>Муниципальная программа «Развитие мер социальной поддержки отдельных категорий граждан в Красносельском сельском поселении»</t>
  </si>
  <si>
    <t>10 0 0000000</t>
  </si>
  <si>
    <t>11 0 0000000</t>
  </si>
  <si>
    <t>0300000000</t>
  </si>
  <si>
    <t>0310100000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</si>
  <si>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2016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</si>
  <si>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>Утверждено на 2016 год</t>
  </si>
  <si>
    <t>Исполнено за  2016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</si>
</sst>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2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8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78" fontId="9" fillId="2" borderId="1" xfId="0" applyNumberFormat="1" applyFont="1" applyFill="1" applyBorder="1" applyAlignment="1">
      <alignment horizontal="center" wrapText="1"/>
    </xf>
    <xf numFmtId="178" fontId="9" fillId="2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vertical="top" wrapText="1"/>
    </xf>
    <xf numFmtId="178" fontId="9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21" fillId="2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0" xfId="0" applyFont="1" applyAlignment="1">
      <alignment/>
    </xf>
    <xf numFmtId="170" fontId="6" fillId="0" borderId="1" xfId="0" applyNumberFormat="1" applyFont="1" applyBorder="1" applyAlignment="1">
      <alignment/>
    </xf>
    <xf numFmtId="170" fontId="17" fillId="0" borderId="1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0" fontId="4" fillId="0" borderId="1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18" applyFont="1" applyBorder="1" applyAlignment="1">
      <alignment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9" applyFont="1" applyBorder="1" applyAlignment="1">
      <alignment horizontal="left" vertical="top" wrapText="1"/>
      <protection/>
    </xf>
    <xf numFmtId="180" fontId="4" fillId="0" borderId="1" xfId="19" applyNumberFormat="1" applyFont="1" applyBorder="1" applyAlignment="1">
      <alignment horizontal="left" vertical="top" wrapText="1"/>
      <protection/>
    </xf>
    <xf numFmtId="181" fontId="4" fillId="0" borderId="1" xfId="19" applyNumberFormat="1" applyFont="1" applyBorder="1" applyAlignment="1">
      <alignment horizontal="center" vertical="top" wrapText="1"/>
      <protection/>
    </xf>
    <xf numFmtId="0" fontId="4" fillId="0" borderId="4" xfId="19" applyFont="1" applyBorder="1" applyAlignment="1">
      <alignment horizontal="left" vertical="top" wrapText="1"/>
      <protection/>
    </xf>
    <xf numFmtId="180" fontId="4" fillId="0" borderId="4" xfId="19" applyNumberFormat="1" applyFont="1" applyBorder="1" applyAlignment="1">
      <alignment horizontal="left" vertical="top" wrapText="1"/>
      <protection/>
    </xf>
    <xf numFmtId="181" fontId="4" fillId="0" borderId="4" xfId="19" applyNumberFormat="1" applyFont="1" applyBorder="1" applyAlignment="1">
      <alignment horizontal="center" vertical="top" wrapText="1"/>
      <protection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8" fillId="0" borderId="5" xfId="0" applyFont="1" applyBorder="1" applyAlignment="1">
      <alignment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Border="1" applyAlignment="1">
      <alignment wrapText="1"/>
    </xf>
    <xf numFmtId="0" fontId="8" fillId="0" borderId="3" xfId="0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 vertical="top" wrapText="1"/>
    </xf>
    <xf numFmtId="0" fontId="10" fillId="0" borderId="3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1" fillId="0" borderId="5" xfId="0" applyFont="1" applyFill="1" applyBorder="1" applyAlignment="1" applyProtection="1">
      <alignment horizontal="left" vertical="top" wrapText="1"/>
      <protection/>
    </xf>
    <xf numFmtId="0" fontId="1" fillId="0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1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5" xfId="0" applyFont="1" applyBorder="1" applyAlignment="1">
      <alignment/>
    </xf>
    <xf numFmtId="0" fontId="10" fillId="0" borderId="3" xfId="0" applyFont="1" applyFill="1" applyBorder="1" applyAlignment="1" applyProtection="1">
      <alignment horizontal="left" vertical="top" wrapText="1"/>
      <protection/>
    </xf>
    <xf numFmtId="0" fontId="15" fillId="0" borderId="5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11" fillId="0" borderId="5" xfId="0" applyFont="1" applyBorder="1" applyAlignment="1">
      <alignment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1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vertical="center" wrapText="1"/>
    </xf>
    <xf numFmtId="49" fontId="12" fillId="2" borderId="11" xfId="0" applyNumberFormat="1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179" fontId="12" fillId="2" borderId="1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0" fontId="4" fillId="0" borderId="0" xfId="18" applyFont="1" applyBorder="1" applyAlignment="1">
      <alignment horizontal="left" vertical="top" wrapText="1"/>
      <protection/>
    </xf>
    <xf numFmtId="0" fontId="4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4" fillId="0" borderId="1" xfId="18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E56" sqref="E56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69" t="s">
        <v>190</v>
      </c>
      <c r="D2" s="169"/>
      <c r="E2" s="2"/>
      <c r="F2" s="2"/>
      <c r="G2" s="2"/>
      <c r="J2" s="2"/>
      <c r="K2" s="2"/>
      <c r="L2" s="2"/>
    </row>
    <row r="4" spans="1:12" ht="123" customHeight="1">
      <c r="A4" s="132"/>
      <c r="B4" s="133"/>
      <c r="C4" s="170" t="s">
        <v>304</v>
      </c>
      <c r="D4" s="170"/>
      <c r="E4" s="170"/>
      <c r="F4" s="1"/>
      <c r="G4" s="1"/>
      <c r="H4" s="1"/>
      <c r="I4" s="1"/>
      <c r="J4" s="1"/>
      <c r="K4" s="1"/>
      <c r="L4" s="1"/>
    </row>
    <row r="5" spans="1:12" ht="15.75">
      <c r="A5" s="134"/>
      <c r="B5" s="135"/>
      <c r="C5" s="70"/>
      <c r="D5" s="70"/>
      <c r="E5" s="70"/>
      <c r="F5" s="1"/>
      <c r="G5" s="1"/>
      <c r="H5" s="1"/>
      <c r="I5" s="1"/>
      <c r="J5" s="1"/>
      <c r="K5" s="1"/>
      <c r="L5" s="1"/>
    </row>
    <row r="6" spans="1:5" ht="33" customHeight="1">
      <c r="A6" s="174" t="s">
        <v>157</v>
      </c>
      <c r="B6" s="174"/>
      <c r="C6" s="174"/>
      <c r="D6" s="174"/>
      <c r="E6" s="174"/>
    </row>
    <row r="7" spans="1:5" ht="26.25" customHeight="1">
      <c r="A7" s="4"/>
      <c r="B7" s="4"/>
      <c r="C7" s="4"/>
      <c r="D7" s="4"/>
      <c r="E7" s="101" t="s">
        <v>209</v>
      </c>
    </row>
    <row r="8" spans="1:5" ht="12.75" customHeight="1">
      <c r="A8" s="175" t="s">
        <v>121</v>
      </c>
      <c r="B8" s="176"/>
      <c r="C8" s="168" t="s">
        <v>122</v>
      </c>
      <c r="D8" s="179"/>
      <c r="E8" s="180" t="s">
        <v>305</v>
      </c>
    </row>
    <row r="9" spans="1:5" ht="48" customHeight="1">
      <c r="A9" s="177"/>
      <c r="B9" s="178"/>
      <c r="C9" s="40" t="s">
        <v>123</v>
      </c>
      <c r="D9" s="40" t="s">
        <v>124</v>
      </c>
      <c r="E9" s="181"/>
    </row>
    <row r="10" spans="1:5" ht="18.75">
      <c r="A10" s="182" t="s">
        <v>158</v>
      </c>
      <c r="B10" s="182"/>
      <c r="C10" s="118"/>
      <c r="D10" s="118"/>
      <c r="E10" s="41">
        <f>E11+E17+E20+E36</f>
        <v>10690</v>
      </c>
    </row>
    <row r="11" spans="1:5" ht="15.75">
      <c r="A11" s="153" t="s">
        <v>222</v>
      </c>
      <c r="B11" s="186"/>
      <c r="C11" s="119">
        <v>100</v>
      </c>
      <c r="D11" s="118"/>
      <c r="E11" s="124">
        <f>E12</f>
        <v>1396.3999999999999</v>
      </c>
    </row>
    <row r="12" spans="1:5" ht="32.25" customHeight="1">
      <c r="A12" s="189" t="s">
        <v>228</v>
      </c>
      <c r="B12" s="190"/>
      <c r="C12" s="119">
        <v>100</v>
      </c>
      <c r="D12" s="136" t="s">
        <v>227</v>
      </c>
      <c r="E12" s="122">
        <f>SUM(E13:E16)</f>
        <v>1396.3999999999999</v>
      </c>
    </row>
    <row r="13" spans="1:5" ht="53.25" customHeight="1">
      <c r="A13" s="161" t="s">
        <v>218</v>
      </c>
      <c r="B13" s="162"/>
      <c r="C13" s="120">
        <v>100</v>
      </c>
      <c r="D13" s="120" t="s">
        <v>223</v>
      </c>
      <c r="E13" s="123">
        <v>477.4</v>
      </c>
    </row>
    <row r="14" spans="1:5" ht="65.25" customHeight="1">
      <c r="A14" s="161" t="s">
        <v>219</v>
      </c>
      <c r="B14" s="162"/>
      <c r="C14" s="120">
        <v>100</v>
      </c>
      <c r="D14" s="120" t="s">
        <v>224</v>
      </c>
      <c r="E14" s="123">
        <v>7.3</v>
      </c>
    </row>
    <row r="15" spans="1:5" ht="52.5" customHeight="1">
      <c r="A15" s="161" t="s">
        <v>220</v>
      </c>
      <c r="B15" s="162"/>
      <c r="C15" s="120">
        <v>100</v>
      </c>
      <c r="D15" s="120" t="s">
        <v>225</v>
      </c>
      <c r="E15" s="123">
        <v>982.4</v>
      </c>
    </row>
    <row r="16" spans="1:5" ht="51" customHeight="1">
      <c r="A16" s="161" t="s">
        <v>221</v>
      </c>
      <c r="B16" s="162"/>
      <c r="C16" s="120">
        <v>100</v>
      </c>
      <c r="D16" s="120" t="s">
        <v>226</v>
      </c>
      <c r="E16" s="123">
        <v>-70.7</v>
      </c>
    </row>
    <row r="17" spans="1:5" ht="18.75" customHeight="1">
      <c r="A17" s="159" t="s">
        <v>308</v>
      </c>
      <c r="B17" s="160"/>
      <c r="C17" s="119">
        <v>161</v>
      </c>
      <c r="D17" s="120"/>
      <c r="E17" s="124">
        <v>30</v>
      </c>
    </row>
    <row r="18" spans="1:5" ht="51" customHeight="1">
      <c r="A18" s="161" t="s">
        <v>309</v>
      </c>
      <c r="B18" s="162"/>
      <c r="C18" s="119">
        <v>161</v>
      </c>
      <c r="D18" s="118" t="s">
        <v>310</v>
      </c>
      <c r="E18" s="122">
        <v>30</v>
      </c>
    </row>
    <row r="19" spans="1:5" ht="51" customHeight="1">
      <c r="A19" s="161" t="s">
        <v>307</v>
      </c>
      <c r="B19" s="162"/>
      <c r="C19" s="120">
        <v>161</v>
      </c>
      <c r="D19" s="120" t="s">
        <v>306</v>
      </c>
      <c r="E19" s="123">
        <v>30</v>
      </c>
    </row>
    <row r="20" spans="1:5" ht="15.75" customHeight="1">
      <c r="A20" s="153" t="s">
        <v>126</v>
      </c>
      <c r="B20" s="186"/>
      <c r="C20" s="42">
        <v>182</v>
      </c>
      <c r="D20" s="22"/>
      <c r="E20" s="43">
        <f>E21+E26+E28+E34</f>
        <v>5578.5</v>
      </c>
    </row>
    <row r="21" spans="1:5" ht="22.5" customHeight="1">
      <c r="A21" s="153" t="s">
        <v>34</v>
      </c>
      <c r="B21" s="187"/>
      <c r="C21" s="44">
        <v>182</v>
      </c>
      <c r="D21" s="45" t="s">
        <v>229</v>
      </c>
      <c r="E21" s="19">
        <f>SUM(E22:E25)</f>
        <v>956.5999999999999</v>
      </c>
    </row>
    <row r="22" spans="1:5" ht="62.25" customHeight="1">
      <c r="A22" s="165" t="s">
        <v>230</v>
      </c>
      <c r="B22" s="166"/>
      <c r="C22" s="46">
        <v>182</v>
      </c>
      <c r="D22" s="8" t="s">
        <v>194</v>
      </c>
      <c r="E22" s="47">
        <v>846.8</v>
      </c>
    </row>
    <row r="23" spans="1:5" ht="64.5" customHeight="1">
      <c r="A23" s="165" t="s">
        <v>231</v>
      </c>
      <c r="B23" s="166"/>
      <c r="C23" s="46">
        <v>182</v>
      </c>
      <c r="D23" s="8" t="s">
        <v>195</v>
      </c>
      <c r="E23" s="47">
        <v>1.4</v>
      </c>
    </row>
    <row r="24" spans="1:5" ht="39.75" customHeight="1">
      <c r="A24" s="155" t="s">
        <v>196</v>
      </c>
      <c r="B24" s="156"/>
      <c r="C24" s="46">
        <v>182</v>
      </c>
      <c r="D24" s="8" t="s">
        <v>197</v>
      </c>
      <c r="E24" s="47">
        <v>38</v>
      </c>
    </row>
    <row r="25" spans="1:5" ht="64.5" customHeight="1">
      <c r="A25" s="155" t="s">
        <v>232</v>
      </c>
      <c r="B25" s="156"/>
      <c r="C25" s="46">
        <v>182</v>
      </c>
      <c r="D25" s="8" t="s">
        <v>198</v>
      </c>
      <c r="E25" s="47">
        <v>70.4</v>
      </c>
    </row>
    <row r="26" spans="1:5" ht="24" customHeight="1">
      <c r="A26" s="153" t="s">
        <v>127</v>
      </c>
      <c r="B26" s="154"/>
      <c r="C26" s="44">
        <v>182</v>
      </c>
      <c r="D26" s="45" t="s">
        <v>128</v>
      </c>
      <c r="E26" s="19">
        <f>(E27)</f>
        <v>74.2</v>
      </c>
    </row>
    <row r="27" spans="1:5" ht="12.75" customHeight="1">
      <c r="A27" s="165" t="s">
        <v>33</v>
      </c>
      <c r="B27" s="166"/>
      <c r="C27" s="46">
        <v>182</v>
      </c>
      <c r="D27" s="8" t="s">
        <v>159</v>
      </c>
      <c r="E27" s="47">
        <v>74.2</v>
      </c>
    </row>
    <row r="28" spans="1:5" ht="24.75" customHeight="1">
      <c r="A28" s="153" t="s">
        <v>129</v>
      </c>
      <c r="B28" s="154"/>
      <c r="C28" s="44">
        <v>182</v>
      </c>
      <c r="D28" s="45" t="s">
        <v>130</v>
      </c>
      <c r="E28" s="19">
        <f>(E29+E31)</f>
        <v>4547.7</v>
      </c>
    </row>
    <row r="29" spans="1:5" ht="12.75" customHeight="1">
      <c r="A29" s="165" t="s">
        <v>131</v>
      </c>
      <c r="B29" s="188"/>
      <c r="C29" s="46">
        <v>182</v>
      </c>
      <c r="D29" s="8" t="s">
        <v>132</v>
      </c>
      <c r="E29" s="48">
        <v>706.9</v>
      </c>
    </row>
    <row r="30" spans="1:5" ht="36.75" customHeight="1">
      <c r="A30" s="165" t="s">
        <v>36</v>
      </c>
      <c r="B30" s="166"/>
      <c r="C30" s="46">
        <v>182</v>
      </c>
      <c r="D30" s="8" t="s">
        <v>35</v>
      </c>
      <c r="E30" s="47">
        <v>707</v>
      </c>
    </row>
    <row r="31" spans="1:5" ht="12.75">
      <c r="A31" s="165" t="s">
        <v>38</v>
      </c>
      <c r="B31" s="166"/>
      <c r="C31" s="46">
        <v>182</v>
      </c>
      <c r="D31" s="8" t="s">
        <v>37</v>
      </c>
      <c r="E31" s="48">
        <f>(E32+E33)</f>
        <v>3840.8</v>
      </c>
    </row>
    <row r="32" spans="1:5" ht="27.75" customHeight="1">
      <c r="A32" s="165" t="s">
        <v>251</v>
      </c>
      <c r="B32" s="166"/>
      <c r="C32" s="46">
        <v>182</v>
      </c>
      <c r="D32" s="23" t="s">
        <v>253</v>
      </c>
      <c r="E32" s="47">
        <v>1963.5</v>
      </c>
    </row>
    <row r="33" spans="1:5" ht="24.75" customHeight="1">
      <c r="A33" s="165" t="s">
        <v>252</v>
      </c>
      <c r="B33" s="167"/>
      <c r="C33" s="46">
        <v>182</v>
      </c>
      <c r="D33" s="8" t="s">
        <v>254</v>
      </c>
      <c r="E33" s="47">
        <v>1877.3</v>
      </c>
    </row>
    <row r="34" spans="1:5" s="5" customFormat="1" ht="32.25" customHeight="1" hidden="1">
      <c r="A34" s="153" t="s">
        <v>133</v>
      </c>
      <c r="B34" s="184"/>
      <c r="C34" s="44">
        <v>182</v>
      </c>
      <c r="D34" s="10" t="s">
        <v>134</v>
      </c>
      <c r="E34" s="19">
        <f>(E35)</f>
        <v>0</v>
      </c>
    </row>
    <row r="35" spans="1:5" s="5" customFormat="1" ht="27.75" customHeight="1" hidden="1">
      <c r="A35" s="165" t="s">
        <v>199</v>
      </c>
      <c r="B35" s="167"/>
      <c r="C35" s="46">
        <v>182</v>
      </c>
      <c r="D35" s="3" t="s">
        <v>200</v>
      </c>
      <c r="E35" s="47">
        <v>0</v>
      </c>
    </row>
    <row r="36" spans="1:5" ht="32.25" customHeight="1">
      <c r="A36" s="172" t="s">
        <v>160</v>
      </c>
      <c r="B36" s="173"/>
      <c r="C36" s="51">
        <v>992</v>
      </c>
      <c r="D36" s="23"/>
      <c r="E36" s="19">
        <f>(E44+E37)</f>
        <v>3685.1</v>
      </c>
    </row>
    <row r="37" spans="1:5" ht="42" customHeight="1">
      <c r="A37" s="153" t="s">
        <v>135</v>
      </c>
      <c r="B37" s="171"/>
      <c r="C37" s="52">
        <v>992</v>
      </c>
      <c r="D37" s="10" t="s">
        <v>136</v>
      </c>
      <c r="E37" s="19">
        <f>(E38+E40+E42)</f>
        <v>1440</v>
      </c>
    </row>
    <row r="38" spans="1:5" ht="66" customHeight="1">
      <c r="A38" s="163" t="s">
        <v>233</v>
      </c>
      <c r="B38" s="167"/>
      <c r="C38" s="50">
        <v>992</v>
      </c>
      <c r="D38" s="23" t="s">
        <v>139</v>
      </c>
      <c r="E38" s="48">
        <f>(E39)</f>
        <v>19.6</v>
      </c>
    </row>
    <row r="39" spans="1:5" ht="52.5" customHeight="1">
      <c r="A39" s="163" t="s">
        <v>162</v>
      </c>
      <c r="B39" s="167"/>
      <c r="C39" s="50">
        <v>992</v>
      </c>
      <c r="D39" s="23" t="s">
        <v>39</v>
      </c>
      <c r="E39" s="47">
        <v>19.6</v>
      </c>
    </row>
    <row r="40" spans="1:5" ht="39.75" customHeight="1">
      <c r="A40" s="163" t="s">
        <v>314</v>
      </c>
      <c r="B40" s="164"/>
      <c r="C40" s="50">
        <v>992</v>
      </c>
      <c r="D40" s="23" t="s">
        <v>312</v>
      </c>
      <c r="E40" s="47">
        <f>E41</f>
        <v>128.7</v>
      </c>
    </row>
    <row r="41" spans="1:5" ht="28.5" customHeight="1">
      <c r="A41" s="163" t="s">
        <v>313</v>
      </c>
      <c r="B41" s="164"/>
      <c r="C41" s="50">
        <v>992</v>
      </c>
      <c r="D41" s="23" t="s">
        <v>311</v>
      </c>
      <c r="E41" s="47">
        <v>128.7</v>
      </c>
    </row>
    <row r="42" spans="1:5" ht="66" customHeight="1">
      <c r="A42" s="163" t="s">
        <v>320</v>
      </c>
      <c r="B42" s="164"/>
      <c r="C42" s="50">
        <v>992</v>
      </c>
      <c r="D42" s="23" t="s">
        <v>319</v>
      </c>
      <c r="E42" s="47">
        <f>E43</f>
        <v>1291.7</v>
      </c>
    </row>
    <row r="43" spans="1:5" ht="78.75" customHeight="1">
      <c r="A43" s="163" t="s">
        <v>316</v>
      </c>
      <c r="B43" s="164"/>
      <c r="C43" s="50">
        <v>992</v>
      </c>
      <c r="D43" s="23" t="s">
        <v>315</v>
      </c>
      <c r="E43" s="47">
        <v>1291.7</v>
      </c>
    </row>
    <row r="44" spans="1:5" ht="14.25">
      <c r="A44" s="152" t="s">
        <v>41</v>
      </c>
      <c r="B44" s="148"/>
      <c r="C44" s="49">
        <v>992</v>
      </c>
      <c r="D44" s="9" t="s">
        <v>40</v>
      </c>
      <c r="E44" s="19">
        <f>(E45)+E53+E55</f>
        <v>2245.1</v>
      </c>
    </row>
    <row r="45" spans="1:5" ht="27" customHeight="1">
      <c r="A45" s="168" t="s">
        <v>140</v>
      </c>
      <c r="B45" s="166"/>
      <c r="C45" s="50">
        <v>992</v>
      </c>
      <c r="D45" s="23" t="s">
        <v>141</v>
      </c>
      <c r="E45" s="48">
        <f>(E46+E48+E50)</f>
        <v>2456.2999999999997</v>
      </c>
    </row>
    <row r="46" spans="1:5" ht="14.25" customHeight="1">
      <c r="A46" s="161" t="s">
        <v>163</v>
      </c>
      <c r="B46" s="162"/>
      <c r="C46" s="50">
        <v>992</v>
      </c>
      <c r="D46" s="23" t="s">
        <v>164</v>
      </c>
      <c r="E46" s="48">
        <f>E47</f>
        <v>1401.1</v>
      </c>
    </row>
    <row r="47" spans="1:5" ht="26.25" customHeight="1">
      <c r="A47" s="161" t="s">
        <v>166</v>
      </c>
      <c r="B47" s="162"/>
      <c r="C47" s="50">
        <v>992</v>
      </c>
      <c r="D47" s="23" t="s">
        <v>165</v>
      </c>
      <c r="E47" s="48">
        <v>1401.1</v>
      </c>
    </row>
    <row r="48" spans="1:5" ht="26.25" customHeight="1">
      <c r="A48" s="168" t="s">
        <v>142</v>
      </c>
      <c r="B48" s="166"/>
      <c r="C48" s="50">
        <v>992</v>
      </c>
      <c r="D48" s="23" t="s">
        <v>143</v>
      </c>
      <c r="E48" s="48">
        <f>E49</f>
        <v>861</v>
      </c>
    </row>
    <row r="49" spans="1:5" ht="12.75" customHeight="1">
      <c r="A49" s="157" t="s">
        <v>44</v>
      </c>
      <c r="B49" s="158"/>
      <c r="C49" s="50">
        <v>992</v>
      </c>
      <c r="D49" s="53" t="s">
        <v>45</v>
      </c>
      <c r="E49" s="48">
        <v>861</v>
      </c>
    </row>
    <row r="50" spans="1:5" ht="25.5" customHeight="1">
      <c r="A50" s="157" t="s">
        <v>144</v>
      </c>
      <c r="B50" s="158"/>
      <c r="C50" s="50">
        <v>992</v>
      </c>
      <c r="D50" s="54" t="s">
        <v>145</v>
      </c>
      <c r="E50" s="48">
        <f>E51+E52</f>
        <v>194.20000000000002</v>
      </c>
    </row>
    <row r="51" spans="1:5" ht="39" customHeight="1">
      <c r="A51" s="149" t="s">
        <v>167</v>
      </c>
      <c r="B51" s="158"/>
      <c r="C51" s="50">
        <v>992</v>
      </c>
      <c r="D51" s="54" t="s">
        <v>168</v>
      </c>
      <c r="E51" s="48">
        <v>190.4</v>
      </c>
    </row>
    <row r="52" spans="1:5" ht="26.25" customHeight="1">
      <c r="A52" s="149" t="s">
        <v>43</v>
      </c>
      <c r="B52" s="158"/>
      <c r="C52" s="50">
        <v>992</v>
      </c>
      <c r="D52" s="54" t="s">
        <v>42</v>
      </c>
      <c r="E52" s="48">
        <v>3.8</v>
      </c>
    </row>
    <row r="53" spans="1:5" ht="18" customHeight="1">
      <c r="A53" s="150" t="s">
        <v>169</v>
      </c>
      <c r="B53" s="151"/>
      <c r="C53" s="50">
        <v>992</v>
      </c>
      <c r="D53" s="23" t="s">
        <v>170</v>
      </c>
      <c r="E53" s="48">
        <f>E54</f>
        <v>50</v>
      </c>
    </row>
    <row r="54" spans="1:5" ht="18" customHeight="1">
      <c r="A54" s="150" t="s">
        <v>169</v>
      </c>
      <c r="B54" s="151"/>
      <c r="C54" s="50">
        <v>992</v>
      </c>
      <c r="D54" s="23" t="s">
        <v>213</v>
      </c>
      <c r="E54" s="48">
        <v>50</v>
      </c>
    </row>
    <row r="55" spans="1:5" ht="38.25" customHeight="1">
      <c r="A55" s="150" t="s">
        <v>211</v>
      </c>
      <c r="B55" s="150"/>
      <c r="C55" s="50">
        <v>992</v>
      </c>
      <c r="D55" s="23" t="s">
        <v>212</v>
      </c>
      <c r="E55" s="48">
        <v>-261.2</v>
      </c>
    </row>
    <row r="56" spans="1:5" ht="18" customHeight="1">
      <c r="A56" s="78"/>
      <c r="B56" s="79"/>
      <c r="C56" s="80"/>
      <c r="D56" s="81"/>
      <c r="E56" s="82"/>
    </row>
    <row r="57" spans="1:5" ht="21.75" customHeight="1">
      <c r="A57" s="185" t="s">
        <v>171</v>
      </c>
      <c r="B57" s="185"/>
      <c r="D57" s="183" t="s">
        <v>255</v>
      </c>
      <c r="E57" s="183"/>
    </row>
  </sheetData>
  <mergeCells count="54">
    <mergeCell ref="A11:B11"/>
    <mergeCell ref="A12:B12"/>
    <mergeCell ref="A13:B13"/>
    <mergeCell ref="A14:B14"/>
    <mergeCell ref="A15:B15"/>
    <mergeCell ref="A16:B16"/>
    <mergeCell ref="A55:B55"/>
    <mergeCell ref="A54:B54"/>
    <mergeCell ref="A25:B25"/>
    <mergeCell ref="A31:B31"/>
    <mergeCell ref="A20:B20"/>
    <mergeCell ref="A21:B21"/>
    <mergeCell ref="A29:B29"/>
    <mergeCell ref="A22:B22"/>
    <mergeCell ref="D57:E57"/>
    <mergeCell ref="A35:B35"/>
    <mergeCell ref="A32:B32"/>
    <mergeCell ref="A33:B33"/>
    <mergeCell ref="A46:B46"/>
    <mergeCell ref="A47:B47"/>
    <mergeCell ref="A34:B34"/>
    <mergeCell ref="A38:B38"/>
    <mergeCell ref="A48:B48"/>
    <mergeCell ref="A57:B57"/>
    <mergeCell ref="C2:D2"/>
    <mergeCell ref="C4:E4"/>
    <mergeCell ref="A37:B37"/>
    <mergeCell ref="A36:B36"/>
    <mergeCell ref="A6:E6"/>
    <mergeCell ref="A8:B9"/>
    <mergeCell ref="C8:D8"/>
    <mergeCell ref="E8:E9"/>
    <mergeCell ref="A10:B10"/>
    <mergeCell ref="A23:B23"/>
    <mergeCell ref="A44:B44"/>
    <mergeCell ref="A45:B45"/>
    <mergeCell ref="A41:B41"/>
    <mergeCell ref="A43:B43"/>
    <mergeCell ref="A42:B42"/>
    <mergeCell ref="A49:B49"/>
    <mergeCell ref="A50:B50"/>
    <mergeCell ref="A52:B52"/>
    <mergeCell ref="A53:B53"/>
    <mergeCell ref="A51:B51"/>
    <mergeCell ref="A17:B17"/>
    <mergeCell ref="A18:B18"/>
    <mergeCell ref="A19:B19"/>
    <mergeCell ref="A40:B40"/>
    <mergeCell ref="A30:B30"/>
    <mergeCell ref="A39:B39"/>
    <mergeCell ref="A26:B26"/>
    <mergeCell ref="A27:B27"/>
    <mergeCell ref="A28:B28"/>
    <mergeCell ref="A24:B24"/>
  </mergeCells>
  <printOptions/>
  <pageMargins left="0.4724409448818898" right="0.2362204724409449" top="0.36" bottom="0.48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C55" sqref="C55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92" t="s">
        <v>174</v>
      </c>
      <c r="C2" s="193"/>
      <c r="D2" s="193"/>
    </row>
    <row r="3" spans="1:4" ht="12.75">
      <c r="A3" s="11"/>
      <c r="B3" s="11"/>
      <c r="C3" s="11"/>
      <c r="D3" s="11"/>
    </row>
    <row r="4" spans="1:4" ht="108" customHeight="1">
      <c r="A4" s="11"/>
      <c r="B4" s="191" t="s">
        <v>317</v>
      </c>
      <c r="C4" s="191"/>
      <c r="D4" s="191"/>
    </row>
    <row r="5" spans="1:4" ht="8.25" customHeight="1">
      <c r="A5" s="11"/>
      <c r="B5" s="61"/>
      <c r="C5" s="72"/>
      <c r="D5" s="72"/>
    </row>
    <row r="6" spans="1:4" ht="56.25" customHeight="1">
      <c r="A6" s="194" t="s">
        <v>172</v>
      </c>
      <c r="B6" s="194"/>
      <c r="C6" s="194"/>
      <c r="D6" s="194"/>
    </row>
    <row r="7" spans="1:4" ht="17.25" customHeight="1">
      <c r="A7" s="11"/>
      <c r="B7" s="11"/>
      <c r="C7" s="11"/>
      <c r="D7" s="100" t="s">
        <v>209</v>
      </c>
    </row>
    <row r="8" spans="1:4" ht="101.25" customHeight="1">
      <c r="A8" s="56" t="s">
        <v>121</v>
      </c>
      <c r="B8" s="39" t="s">
        <v>31</v>
      </c>
      <c r="C8" s="39" t="s">
        <v>318</v>
      </c>
      <c r="D8" s="39" t="s">
        <v>305</v>
      </c>
    </row>
    <row r="9" spans="1:4" ht="15.75">
      <c r="A9" s="38" t="s">
        <v>125</v>
      </c>
      <c r="B9" s="57"/>
      <c r="C9" s="66">
        <f>C10+C43</f>
        <v>10405</v>
      </c>
      <c r="D9" s="66">
        <f>D10+D43</f>
        <v>10690</v>
      </c>
    </row>
    <row r="10" spans="1:4" ht="14.25">
      <c r="A10" s="58" t="s">
        <v>83</v>
      </c>
      <c r="B10" s="10" t="s">
        <v>32</v>
      </c>
      <c r="C10" s="67">
        <f>C11+C16+C21+C23+C29+C31+C37+C40</f>
        <v>8159.9</v>
      </c>
      <c r="D10" s="67">
        <f>D11+D16+D21+D23+D29+D31+D37+D40</f>
        <v>8444.9</v>
      </c>
    </row>
    <row r="11" spans="1:4" ht="12.75">
      <c r="A11" s="7" t="s">
        <v>34</v>
      </c>
      <c r="B11" s="10" t="s">
        <v>229</v>
      </c>
      <c r="C11" s="67">
        <f>C12+C13+C14+C15</f>
        <v>950</v>
      </c>
      <c r="D11" s="67">
        <f>D12+D13+D14+D15</f>
        <v>956.5999999999999</v>
      </c>
    </row>
    <row r="12" spans="1:4" ht="66" customHeight="1">
      <c r="A12" s="59" t="s">
        <v>230</v>
      </c>
      <c r="B12" s="8" t="s">
        <v>194</v>
      </c>
      <c r="C12" s="68">
        <v>842</v>
      </c>
      <c r="D12" s="48">
        <v>846.8</v>
      </c>
    </row>
    <row r="13" spans="1:4" ht="89.25" customHeight="1">
      <c r="A13" s="59" t="s">
        <v>231</v>
      </c>
      <c r="B13" s="8" t="s">
        <v>195</v>
      </c>
      <c r="C13" s="68">
        <v>1</v>
      </c>
      <c r="D13" s="48">
        <v>1.4</v>
      </c>
    </row>
    <row r="14" spans="1:4" ht="39.75" customHeight="1">
      <c r="A14" s="59" t="s">
        <v>196</v>
      </c>
      <c r="B14" s="8" t="s">
        <v>197</v>
      </c>
      <c r="C14" s="68">
        <v>37</v>
      </c>
      <c r="D14" s="48">
        <v>38</v>
      </c>
    </row>
    <row r="15" spans="1:4" ht="77.25" customHeight="1">
      <c r="A15" s="59" t="s">
        <v>232</v>
      </c>
      <c r="B15" s="8" t="s">
        <v>198</v>
      </c>
      <c r="C15" s="68">
        <v>70</v>
      </c>
      <c r="D15" s="48">
        <v>70.4</v>
      </c>
    </row>
    <row r="16" spans="1:4" ht="29.25" customHeight="1">
      <c r="A16" s="7" t="s">
        <v>228</v>
      </c>
      <c r="B16" s="121" t="s">
        <v>227</v>
      </c>
      <c r="C16" s="67">
        <f>SUM(C17:C20)</f>
        <v>1370</v>
      </c>
      <c r="D16" s="67">
        <f>SUM(D17:D20)</f>
        <v>1396.3999999999999</v>
      </c>
    </row>
    <row r="17" spans="1:4" ht="64.5" customHeight="1">
      <c r="A17" s="6" t="s">
        <v>218</v>
      </c>
      <c r="B17" s="120" t="s">
        <v>223</v>
      </c>
      <c r="C17" s="68">
        <v>444</v>
      </c>
      <c r="D17" s="55">
        <v>477.4</v>
      </c>
    </row>
    <row r="18" spans="1:4" ht="74.25" customHeight="1">
      <c r="A18" s="6" t="s">
        <v>219</v>
      </c>
      <c r="B18" s="120" t="s">
        <v>224</v>
      </c>
      <c r="C18" s="68">
        <v>7</v>
      </c>
      <c r="D18" s="55">
        <v>7.3</v>
      </c>
    </row>
    <row r="19" spans="1:4" ht="63.75" customHeight="1">
      <c r="A19" s="6" t="s">
        <v>220</v>
      </c>
      <c r="B19" s="120" t="s">
        <v>225</v>
      </c>
      <c r="C19" s="68">
        <v>919</v>
      </c>
      <c r="D19" s="55">
        <v>982.4</v>
      </c>
    </row>
    <row r="20" spans="1:4" ht="60.75" customHeight="1">
      <c r="A20" s="6" t="s">
        <v>221</v>
      </c>
      <c r="B20" s="120" t="s">
        <v>226</v>
      </c>
      <c r="C20" s="68">
        <v>0</v>
      </c>
      <c r="D20" s="55">
        <v>-70.7</v>
      </c>
    </row>
    <row r="21" spans="1:4" ht="12.75">
      <c r="A21" s="7" t="s">
        <v>127</v>
      </c>
      <c r="B21" s="10" t="s">
        <v>128</v>
      </c>
      <c r="C21" s="67">
        <f>C22</f>
        <v>72</v>
      </c>
      <c r="D21" s="67">
        <f>D22</f>
        <v>74.2</v>
      </c>
    </row>
    <row r="22" spans="1:4" ht="12.75">
      <c r="A22" s="6" t="s">
        <v>33</v>
      </c>
      <c r="B22" s="3" t="s">
        <v>159</v>
      </c>
      <c r="C22" s="68">
        <v>72</v>
      </c>
      <c r="D22" s="68">
        <v>74.2</v>
      </c>
    </row>
    <row r="23" spans="1:4" ht="12.75">
      <c r="A23" s="7" t="s">
        <v>129</v>
      </c>
      <c r="B23" s="10" t="s">
        <v>130</v>
      </c>
      <c r="C23" s="67">
        <f>C24+C26</f>
        <v>4300</v>
      </c>
      <c r="D23" s="67">
        <f>D24+D26</f>
        <v>4547.7</v>
      </c>
    </row>
    <row r="24" spans="1:4" ht="12.75">
      <c r="A24" s="6" t="s">
        <v>131</v>
      </c>
      <c r="B24" s="3" t="s">
        <v>132</v>
      </c>
      <c r="C24" s="68">
        <f>C25</f>
        <v>690</v>
      </c>
      <c r="D24" s="68">
        <f>D25</f>
        <v>706.9</v>
      </c>
    </row>
    <row r="25" spans="1:4" ht="40.5" customHeight="1">
      <c r="A25" s="6" t="s">
        <v>36</v>
      </c>
      <c r="B25" s="3" t="s">
        <v>35</v>
      </c>
      <c r="C25" s="68">
        <v>690</v>
      </c>
      <c r="D25" s="68">
        <v>706.9</v>
      </c>
    </row>
    <row r="26" spans="1:4" ht="12.75">
      <c r="A26" s="6" t="s">
        <v>38</v>
      </c>
      <c r="B26" s="3" t="s">
        <v>37</v>
      </c>
      <c r="C26" s="68">
        <f>C27+C28</f>
        <v>3610</v>
      </c>
      <c r="D26" s="68">
        <f>D27+D28</f>
        <v>3840.8</v>
      </c>
    </row>
    <row r="27" spans="1:4" ht="28.5" customHeight="1">
      <c r="A27" s="6" t="s">
        <v>251</v>
      </c>
      <c r="B27" s="3" t="s">
        <v>253</v>
      </c>
      <c r="C27" s="68">
        <v>1820</v>
      </c>
      <c r="D27" s="48">
        <v>1963.5</v>
      </c>
    </row>
    <row r="28" spans="1:4" ht="27.75" customHeight="1">
      <c r="A28" s="6" t="s">
        <v>252</v>
      </c>
      <c r="B28" s="3" t="s">
        <v>254</v>
      </c>
      <c r="C28" s="68">
        <v>1790</v>
      </c>
      <c r="D28" s="48">
        <v>1877.3</v>
      </c>
    </row>
    <row r="29" spans="1:4" ht="25.5" hidden="1">
      <c r="A29" s="7" t="s">
        <v>133</v>
      </c>
      <c r="B29" s="10" t="s">
        <v>134</v>
      </c>
      <c r="C29" s="67">
        <f>C30</f>
        <v>0</v>
      </c>
      <c r="D29" s="67">
        <f>D30</f>
        <v>0</v>
      </c>
    </row>
    <row r="30" spans="1:4" ht="25.5" customHeight="1" hidden="1">
      <c r="A30" s="6" t="s">
        <v>199</v>
      </c>
      <c r="B30" s="3" t="s">
        <v>87</v>
      </c>
      <c r="C30" s="68">
        <v>0</v>
      </c>
      <c r="D30" s="68">
        <v>0</v>
      </c>
    </row>
    <row r="31" spans="1:4" ht="25.5">
      <c r="A31" s="7" t="s">
        <v>135</v>
      </c>
      <c r="B31" s="10" t="s">
        <v>136</v>
      </c>
      <c r="C31" s="67">
        <f>C32</f>
        <v>146.2</v>
      </c>
      <c r="D31" s="67">
        <f>D32</f>
        <v>148.29999999999998</v>
      </c>
    </row>
    <row r="32" spans="1:4" ht="36.75" customHeight="1">
      <c r="A32" s="6" t="s">
        <v>137</v>
      </c>
      <c r="B32" s="3" t="s">
        <v>138</v>
      </c>
      <c r="C32" s="68">
        <f>C33+C35</f>
        <v>146.2</v>
      </c>
      <c r="D32" s="68">
        <f>D33+D35</f>
        <v>148.29999999999998</v>
      </c>
    </row>
    <row r="33" spans="1:4" ht="51" customHeight="1">
      <c r="A33" s="6" t="s">
        <v>161</v>
      </c>
      <c r="B33" s="3" t="s">
        <v>139</v>
      </c>
      <c r="C33" s="68">
        <f>C34</f>
        <v>19.2</v>
      </c>
      <c r="D33" s="68">
        <f>D34</f>
        <v>19.6</v>
      </c>
    </row>
    <row r="34" spans="1:4" ht="51">
      <c r="A34" s="6" t="s">
        <v>162</v>
      </c>
      <c r="B34" s="3" t="s">
        <v>39</v>
      </c>
      <c r="C34" s="68">
        <v>19.2</v>
      </c>
      <c r="D34" s="68">
        <v>19.6</v>
      </c>
    </row>
    <row r="35" spans="1:4" ht="37.5" customHeight="1">
      <c r="A35" s="6" t="s">
        <v>314</v>
      </c>
      <c r="B35" s="23" t="s">
        <v>312</v>
      </c>
      <c r="C35" s="68">
        <f>C36</f>
        <v>127</v>
      </c>
      <c r="D35" s="68">
        <f>D36</f>
        <v>128.7</v>
      </c>
    </row>
    <row r="36" spans="1:4" ht="30" customHeight="1">
      <c r="A36" s="6" t="s">
        <v>313</v>
      </c>
      <c r="B36" s="23" t="s">
        <v>311</v>
      </c>
      <c r="C36" s="68">
        <v>127</v>
      </c>
      <c r="D36" s="68">
        <v>128.7</v>
      </c>
    </row>
    <row r="37" spans="1:4" ht="35.25" customHeight="1">
      <c r="A37" s="7" t="s">
        <v>322</v>
      </c>
      <c r="B37" s="9" t="s">
        <v>321</v>
      </c>
      <c r="C37" s="67">
        <f>C38</f>
        <v>1291.7</v>
      </c>
      <c r="D37" s="67">
        <f>D38</f>
        <v>1291.7</v>
      </c>
    </row>
    <row r="38" spans="1:4" ht="79.5" customHeight="1">
      <c r="A38" s="6" t="s">
        <v>320</v>
      </c>
      <c r="B38" s="23" t="s">
        <v>319</v>
      </c>
      <c r="C38" s="68">
        <f>C39</f>
        <v>1291.7</v>
      </c>
      <c r="D38" s="68">
        <f>D39</f>
        <v>1291.7</v>
      </c>
    </row>
    <row r="39" spans="1:4" ht="78" customHeight="1">
      <c r="A39" s="6" t="s">
        <v>316</v>
      </c>
      <c r="B39" s="23" t="s">
        <v>315</v>
      </c>
      <c r="C39" s="68">
        <v>1291.7</v>
      </c>
      <c r="D39" s="68">
        <v>1291.7</v>
      </c>
    </row>
    <row r="40" spans="1:4" ht="24" customHeight="1">
      <c r="A40" s="7" t="s">
        <v>323</v>
      </c>
      <c r="B40" s="9" t="s">
        <v>324</v>
      </c>
      <c r="C40" s="67">
        <f>C41</f>
        <v>30</v>
      </c>
      <c r="D40" s="67">
        <f>D41</f>
        <v>30</v>
      </c>
    </row>
    <row r="41" spans="1:4" ht="35.25" customHeight="1">
      <c r="A41" s="6" t="s">
        <v>309</v>
      </c>
      <c r="B41" s="120" t="s">
        <v>310</v>
      </c>
      <c r="C41" s="120">
        <f>C42</f>
        <v>30</v>
      </c>
      <c r="D41" s="120">
        <f>D42</f>
        <v>30</v>
      </c>
    </row>
    <row r="42" spans="1:4" ht="35.25" customHeight="1">
      <c r="A42" s="6" t="s">
        <v>307</v>
      </c>
      <c r="B42" s="120" t="s">
        <v>306</v>
      </c>
      <c r="C42" s="120">
        <v>30</v>
      </c>
      <c r="D42" s="68">
        <v>30</v>
      </c>
    </row>
    <row r="43" spans="1:4" ht="14.25">
      <c r="A43" s="58" t="s">
        <v>41</v>
      </c>
      <c r="B43" s="60" t="s">
        <v>40</v>
      </c>
      <c r="C43" s="65">
        <f>C44+C52+C54</f>
        <v>2245.1</v>
      </c>
      <c r="D43" s="65">
        <f>D44+D52+D54</f>
        <v>2245.1</v>
      </c>
    </row>
    <row r="44" spans="1:4" ht="25.5">
      <c r="A44" s="7" t="s">
        <v>146</v>
      </c>
      <c r="B44" s="10" t="s">
        <v>141</v>
      </c>
      <c r="C44" s="67">
        <f>C45+C47+C49</f>
        <v>2456.2999999999997</v>
      </c>
      <c r="D44" s="67">
        <f>D45+D47+D49</f>
        <v>2456.2999999999997</v>
      </c>
    </row>
    <row r="45" spans="1:4" ht="28.5" customHeight="1">
      <c r="A45" s="91" t="s">
        <v>163</v>
      </c>
      <c r="B45" s="23" t="s">
        <v>164</v>
      </c>
      <c r="C45" s="68">
        <f>C46</f>
        <v>1401.1</v>
      </c>
      <c r="D45" s="68">
        <f>D46</f>
        <v>1401.1</v>
      </c>
    </row>
    <row r="46" spans="1:4" ht="25.5">
      <c r="A46" s="91" t="s">
        <v>166</v>
      </c>
      <c r="B46" s="23" t="s">
        <v>204</v>
      </c>
      <c r="C46" s="68">
        <v>1401.1</v>
      </c>
      <c r="D46" s="68">
        <v>1401.1</v>
      </c>
    </row>
    <row r="47" spans="1:4" ht="25.5">
      <c r="A47" s="6" t="s">
        <v>142</v>
      </c>
      <c r="B47" s="3" t="s">
        <v>143</v>
      </c>
      <c r="C47" s="68">
        <f>C48</f>
        <v>861</v>
      </c>
      <c r="D47" s="68">
        <f>D48</f>
        <v>861</v>
      </c>
    </row>
    <row r="48" spans="1:4" ht="12.75">
      <c r="A48" s="6" t="s">
        <v>44</v>
      </c>
      <c r="B48" s="3" t="s">
        <v>45</v>
      </c>
      <c r="C48" s="68">
        <v>861</v>
      </c>
      <c r="D48" s="68">
        <v>861</v>
      </c>
    </row>
    <row r="49" spans="1:4" ht="25.5">
      <c r="A49" s="6" t="s">
        <v>144</v>
      </c>
      <c r="B49" s="3" t="s">
        <v>145</v>
      </c>
      <c r="C49" s="3">
        <f>C50+C51</f>
        <v>194.20000000000002</v>
      </c>
      <c r="D49" s="3">
        <f>D50+D51</f>
        <v>194.20000000000002</v>
      </c>
    </row>
    <row r="50" spans="1:4" ht="12.75" customHeight="1">
      <c r="A50" s="71" t="s">
        <v>167</v>
      </c>
      <c r="B50" s="54" t="s">
        <v>168</v>
      </c>
      <c r="C50" s="3">
        <v>190.4</v>
      </c>
      <c r="D50" s="3">
        <v>190.4</v>
      </c>
    </row>
    <row r="51" spans="1:4" ht="25.5">
      <c r="A51" s="6" t="s">
        <v>43</v>
      </c>
      <c r="B51" s="3" t="s">
        <v>42</v>
      </c>
      <c r="C51" s="3">
        <v>3.8</v>
      </c>
      <c r="D51" s="3">
        <v>3.8</v>
      </c>
    </row>
    <row r="52" spans="1:4" ht="12.75">
      <c r="A52" s="77" t="s">
        <v>169</v>
      </c>
      <c r="B52" s="23" t="s">
        <v>170</v>
      </c>
      <c r="C52" s="3">
        <f>C53</f>
        <v>50</v>
      </c>
      <c r="D52" s="3">
        <f>D53</f>
        <v>50</v>
      </c>
    </row>
    <row r="53" spans="1:4" ht="12.75">
      <c r="A53" s="77" t="s">
        <v>169</v>
      </c>
      <c r="B53" s="23" t="s">
        <v>213</v>
      </c>
      <c r="C53" s="3">
        <v>50</v>
      </c>
      <c r="D53" s="3">
        <v>50</v>
      </c>
    </row>
    <row r="54" spans="1:4" ht="38.25">
      <c r="A54" s="77" t="s">
        <v>211</v>
      </c>
      <c r="B54" s="23" t="s">
        <v>212</v>
      </c>
      <c r="C54" s="68">
        <v>-261.2</v>
      </c>
      <c r="D54" s="48">
        <v>-261.2</v>
      </c>
    </row>
    <row r="55" spans="1:4" ht="12.75">
      <c r="A55" s="83"/>
      <c r="B55" s="81"/>
      <c r="C55" s="105"/>
      <c r="D55" s="82"/>
    </row>
    <row r="56" spans="1:4" ht="12.75">
      <c r="A56" s="83"/>
      <c r="B56" s="81"/>
      <c r="C56" s="105"/>
      <c r="D56" s="82"/>
    </row>
    <row r="57" spans="1:4" ht="12.75">
      <c r="A57" s="75"/>
      <c r="B57" s="76"/>
      <c r="C57" s="76"/>
      <c r="D57" s="76"/>
    </row>
    <row r="58" spans="1:4" ht="18.75">
      <c r="A58" s="17" t="s">
        <v>171</v>
      </c>
      <c r="B58" s="69" t="s">
        <v>173</v>
      </c>
      <c r="C58" s="69" t="s">
        <v>255</v>
      </c>
      <c r="D58" s="11"/>
    </row>
  </sheetData>
  <mergeCells count="3">
    <mergeCell ref="B4:D4"/>
    <mergeCell ref="B2:D2"/>
    <mergeCell ref="A6:D6"/>
  </mergeCells>
  <printOptions/>
  <pageMargins left="0.33" right="0.16" top="0.2" bottom="0.19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06">
      <selection activeCell="I74" sqref="I74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92" t="s">
        <v>153</v>
      </c>
      <c r="G1" s="192"/>
      <c r="H1" s="192"/>
      <c r="I1" s="192"/>
      <c r="J1" s="192"/>
    </row>
    <row r="2" spans="8:10" ht="12.75">
      <c r="H2" s="11"/>
      <c r="I2" s="11"/>
      <c r="J2" s="11"/>
    </row>
    <row r="3" spans="6:10" ht="112.5" customHeight="1">
      <c r="F3" s="191" t="s">
        <v>317</v>
      </c>
      <c r="G3" s="191"/>
      <c r="H3" s="191"/>
      <c r="I3" s="191"/>
      <c r="J3" s="191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37.5" customHeight="1">
      <c r="A5" s="209" t="s">
        <v>175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4.25" customHeight="1">
      <c r="A6" s="62"/>
      <c r="B6" s="62"/>
      <c r="C6" s="62"/>
      <c r="D6" s="62"/>
      <c r="E6" s="62"/>
      <c r="F6" s="62"/>
      <c r="G6" s="62"/>
      <c r="H6" s="62"/>
      <c r="I6" s="216" t="s">
        <v>209</v>
      </c>
      <c r="J6" s="216"/>
    </row>
    <row r="7" spans="1:10" ht="117.75" customHeight="1">
      <c r="A7" s="211" t="s">
        <v>88</v>
      </c>
      <c r="B7" s="211"/>
      <c r="C7" s="211"/>
      <c r="D7" s="74" t="s">
        <v>147</v>
      </c>
      <c r="E7" s="74" t="s">
        <v>89</v>
      </c>
      <c r="F7" s="74" t="s">
        <v>90</v>
      </c>
      <c r="G7" s="74" t="s">
        <v>91</v>
      </c>
      <c r="H7" s="39" t="s">
        <v>318</v>
      </c>
      <c r="I7" s="74" t="s">
        <v>305</v>
      </c>
      <c r="J7" s="74" t="s">
        <v>92</v>
      </c>
    </row>
    <row r="8" spans="1:10" ht="12.75">
      <c r="A8" s="212" t="s">
        <v>94</v>
      </c>
      <c r="B8" s="212"/>
      <c r="C8" s="212"/>
      <c r="D8" s="84" t="s">
        <v>95</v>
      </c>
      <c r="E8" s="84" t="s">
        <v>96</v>
      </c>
      <c r="F8" s="84" t="s">
        <v>93</v>
      </c>
      <c r="G8" s="84" t="s">
        <v>149</v>
      </c>
      <c r="H8" s="84" t="s">
        <v>97</v>
      </c>
      <c r="I8" s="84" t="s">
        <v>98</v>
      </c>
      <c r="J8" s="84" t="s">
        <v>99</v>
      </c>
    </row>
    <row r="9" spans="1:10" ht="42" customHeight="1">
      <c r="A9" s="213" t="s">
        <v>176</v>
      </c>
      <c r="B9" s="213"/>
      <c r="C9" s="213"/>
      <c r="D9" s="85" t="s">
        <v>148</v>
      </c>
      <c r="E9" s="214"/>
      <c r="F9" s="215"/>
      <c r="G9" s="215"/>
      <c r="H9" s="86">
        <f>H10+H13+H20+H23+H26+H33+H37+H41+H49+H53+H63+H70+H74+H100+H104+H108+H112</f>
        <v>12070.4</v>
      </c>
      <c r="I9" s="86">
        <f>I10+I13+I20+I23+I26+I33+I37+I41+I49+I53+I63+I70+I74+I100+I104+I108+I112</f>
        <v>11425.300000000001</v>
      </c>
      <c r="J9" s="86">
        <f>I9/H9*100</f>
        <v>94.65552094379642</v>
      </c>
    </row>
    <row r="10" spans="1:10" ht="46.5" customHeight="1">
      <c r="A10" s="202" t="s">
        <v>100</v>
      </c>
      <c r="B10" s="202"/>
      <c r="C10" s="202"/>
      <c r="D10" s="74" t="s">
        <v>148</v>
      </c>
      <c r="E10" s="74" t="s">
        <v>101</v>
      </c>
      <c r="F10" s="87"/>
      <c r="G10" s="87"/>
      <c r="H10" s="88">
        <f>H11</f>
        <v>534.1</v>
      </c>
      <c r="I10" s="88">
        <f>I11</f>
        <v>534.1</v>
      </c>
      <c r="J10" s="88">
        <f>I10/H10*100</f>
        <v>100</v>
      </c>
    </row>
    <row r="11" spans="1:10" ht="21.75" customHeight="1">
      <c r="A11" s="202" t="s">
        <v>234</v>
      </c>
      <c r="B11" s="202"/>
      <c r="C11" s="202"/>
      <c r="D11" s="74" t="s">
        <v>148</v>
      </c>
      <c r="E11" s="74" t="s">
        <v>101</v>
      </c>
      <c r="F11" s="74" t="s">
        <v>325</v>
      </c>
      <c r="G11" s="87"/>
      <c r="H11" s="88">
        <f>H12</f>
        <v>534.1</v>
      </c>
      <c r="I11" s="88">
        <f>I12</f>
        <v>534.1</v>
      </c>
      <c r="J11" s="88">
        <f aca="true" t="shared" si="0" ref="J11:J113">I11/H11*100</f>
        <v>100</v>
      </c>
    </row>
    <row r="12" spans="1:10" ht="66" customHeight="1">
      <c r="A12" s="205" t="s">
        <v>236</v>
      </c>
      <c r="B12" s="205"/>
      <c r="C12" s="206"/>
      <c r="D12" s="74" t="s">
        <v>148</v>
      </c>
      <c r="E12" s="74" t="s">
        <v>101</v>
      </c>
      <c r="F12" s="74" t="s">
        <v>325</v>
      </c>
      <c r="G12" s="74" t="s">
        <v>235</v>
      </c>
      <c r="H12" s="88">
        <v>534.1</v>
      </c>
      <c r="I12" s="88">
        <v>534.1</v>
      </c>
      <c r="J12" s="88">
        <f t="shared" si="0"/>
        <v>100</v>
      </c>
    </row>
    <row r="13" spans="1:10" ht="81.75" customHeight="1">
      <c r="A13" s="202" t="s">
        <v>102</v>
      </c>
      <c r="B13" s="202"/>
      <c r="C13" s="202"/>
      <c r="D13" s="74" t="s">
        <v>148</v>
      </c>
      <c r="E13" s="74" t="s">
        <v>103</v>
      </c>
      <c r="F13" s="87"/>
      <c r="G13" s="87"/>
      <c r="H13" s="88">
        <f>H14+H18</f>
        <v>3483.6</v>
      </c>
      <c r="I13" s="88">
        <f>I14+I18</f>
        <v>3483.3</v>
      </c>
      <c r="J13" s="88">
        <f t="shared" si="0"/>
        <v>99.99138821908372</v>
      </c>
    </row>
    <row r="14" spans="1:10" ht="22.5" customHeight="1">
      <c r="A14" s="202" t="s">
        <v>234</v>
      </c>
      <c r="B14" s="202"/>
      <c r="C14" s="202"/>
      <c r="D14" s="74" t="s">
        <v>148</v>
      </c>
      <c r="E14" s="74" t="s">
        <v>103</v>
      </c>
      <c r="F14" s="74" t="s">
        <v>326</v>
      </c>
      <c r="G14" s="87"/>
      <c r="H14" s="88">
        <f>H15+H16+H17</f>
        <v>3479.7999999999997</v>
      </c>
      <c r="I14" s="88">
        <f>I15+I16+I17</f>
        <v>3479.5</v>
      </c>
      <c r="J14" s="88">
        <f t="shared" si="0"/>
        <v>99.99137881487442</v>
      </c>
    </row>
    <row r="15" spans="1:10" ht="63.75" customHeight="1">
      <c r="A15" s="205" t="s">
        <v>236</v>
      </c>
      <c r="B15" s="205"/>
      <c r="C15" s="206"/>
      <c r="D15" s="74" t="s">
        <v>148</v>
      </c>
      <c r="E15" s="74" t="s">
        <v>103</v>
      </c>
      <c r="F15" s="74" t="s">
        <v>326</v>
      </c>
      <c r="G15" s="74" t="s">
        <v>235</v>
      </c>
      <c r="H15" s="88">
        <v>2275.5</v>
      </c>
      <c r="I15" s="88">
        <v>2275.4</v>
      </c>
      <c r="J15" s="88">
        <f t="shared" si="0"/>
        <v>99.99560536145903</v>
      </c>
    </row>
    <row r="16" spans="1:10" ht="24" customHeight="1">
      <c r="A16" s="199" t="s">
        <v>344</v>
      </c>
      <c r="B16" s="200"/>
      <c r="C16" s="201"/>
      <c r="D16" s="74" t="s">
        <v>148</v>
      </c>
      <c r="E16" s="74" t="s">
        <v>103</v>
      </c>
      <c r="F16" s="74" t="s">
        <v>326</v>
      </c>
      <c r="G16" s="74" t="s">
        <v>237</v>
      </c>
      <c r="H16" s="88">
        <v>1112.1</v>
      </c>
      <c r="I16" s="88">
        <v>1112</v>
      </c>
      <c r="J16" s="88">
        <f t="shared" si="0"/>
        <v>99.99100800287745</v>
      </c>
    </row>
    <row r="17" spans="1:10" ht="19.5" customHeight="1">
      <c r="A17" s="199" t="s">
        <v>239</v>
      </c>
      <c r="B17" s="200"/>
      <c r="C17" s="201"/>
      <c r="D17" s="74" t="s">
        <v>148</v>
      </c>
      <c r="E17" s="74" t="s">
        <v>103</v>
      </c>
      <c r="F17" s="74" t="s">
        <v>326</v>
      </c>
      <c r="G17" s="74" t="s">
        <v>238</v>
      </c>
      <c r="H17" s="88">
        <v>92.2</v>
      </c>
      <c r="I17" s="88">
        <v>92.1</v>
      </c>
      <c r="J17" s="88">
        <f t="shared" si="0"/>
        <v>99.89154013015184</v>
      </c>
    </row>
    <row r="18" spans="1:10" ht="53.25" customHeight="1">
      <c r="A18" s="199" t="s">
        <v>240</v>
      </c>
      <c r="B18" s="200"/>
      <c r="C18" s="201"/>
      <c r="D18" s="74" t="s">
        <v>148</v>
      </c>
      <c r="E18" s="74" t="s">
        <v>103</v>
      </c>
      <c r="F18" s="74" t="s">
        <v>327</v>
      </c>
      <c r="G18" s="74"/>
      <c r="H18" s="88">
        <f>H19</f>
        <v>3.8</v>
      </c>
      <c r="I18" s="88">
        <f>I19</f>
        <v>3.8</v>
      </c>
      <c r="J18" s="88">
        <f t="shared" si="0"/>
        <v>100</v>
      </c>
    </row>
    <row r="19" spans="1:10" ht="24" customHeight="1">
      <c r="A19" s="199" t="s">
        <v>344</v>
      </c>
      <c r="B19" s="200"/>
      <c r="C19" s="201"/>
      <c r="D19" s="74" t="s">
        <v>148</v>
      </c>
      <c r="E19" s="74" t="s">
        <v>103</v>
      </c>
      <c r="F19" s="74" t="s">
        <v>327</v>
      </c>
      <c r="G19" s="74" t="s">
        <v>237</v>
      </c>
      <c r="H19" s="88">
        <v>3.8</v>
      </c>
      <c r="I19" s="88">
        <v>3.8</v>
      </c>
      <c r="J19" s="88">
        <f t="shared" si="0"/>
        <v>100</v>
      </c>
    </row>
    <row r="20" spans="1:10" ht="58.5" customHeight="1">
      <c r="A20" s="199" t="s">
        <v>261</v>
      </c>
      <c r="B20" s="200"/>
      <c r="C20" s="201"/>
      <c r="D20" s="74" t="s">
        <v>148</v>
      </c>
      <c r="E20" s="74" t="s">
        <v>214</v>
      </c>
      <c r="F20" s="74"/>
      <c r="G20" s="74"/>
      <c r="H20" s="88">
        <f>H21</f>
        <v>39.6</v>
      </c>
      <c r="I20" s="88">
        <f>I21</f>
        <v>39.6</v>
      </c>
      <c r="J20" s="88">
        <f t="shared" si="0"/>
        <v>100</v>
      </c>
    </row>
    <row r="21" spans="1:10" ht="25.5" customHeight="1">
      <c r="A21" s="199" t="s">
        <v>234</v>
      </c>
      <c r="B21" s="200"/>
      <c r="C21" s="201"/>
      <c r="D21" s="74" t="s">
        <v>148</v>
      </c>
      <c r="E21" s="74" t="s">
        <v>214</v>
      </c>
      <c r="F21" s="74" t="s">
        <v>328</v>
      </c>
      <c r="G21" s="74"/>
      <c r="H21" s="88">
        <f>H22</f>
        <v>39.6</v>
      </c>
      <c r="I21" s="88">
        <f>I22</f>
        <v>39.6</v>
      </c>
      <c r="J21" s="88">
        <f t="shared" si="0"/>
        <v>100</v>
      </c>
    </row>
    <row r="22" spans="1:10" ht="24" customHeight="1">
      <c r="A22" s="199" t="s">
        <v>59</v>
      </c>
      <c r="B22" s="200"/>
      <c r="C22" s="201"/>
      <c r="D22" s="74" t="s">
        <v>148</v>
      </c>
      <c r="E22" s="74" t="s">
        <v>214</v>
      </c>
      <c r="F22" s="74" t="s">
        <v>328</v>
      </c>
      <c r="G22" s="74" t="s">
        <v>241</v>
      </c>
      <c r="H22" s="88">
        <v>39.6</v>
      </c>
      <c r="I22" s="88">
        <v>39.6</v>
      </c>
      <c r="J22" s="88">
        <f t="shared" si="0"/>
        <v>100</v>
      </c>
    </row>
    <row r="23" spans="1:10" ht="23.25" customHeight="1">
      <c r="A23" s="202" t="s">
        <v>179</v>
      </c>
      <c r="B23" s="202"/>
      <c r="C23" s="202"/>
      <c r="D23" s="74" t="s">
        <v>148</v>
      </c>
      <c r="E23" s="74" t="s">
        <v>177</v>
      </c>
      <c r="F23" s="74"/>
      <c r="G23" s="74"/>
      <c r="H23" s="88">
        <f>H24</f>
        <v>342.1</v>
      </c>
      <c r="I23" s="88">
        <f>I24</f>
        <v>0</v>
      </c>
      <c r="J23" s="88">
        <f t="shared" si="0"/>
        <v>0</v>
      </c>
    </row>
    <row r="24" spans="1:10" ht="22.5" customHeight="1">
      <c r="A24" s="202" t="s">
        <v>242</v>
      </c>
      <c r="B24" s="202"/>
      <c r="C24" s="202"/>
      <c r="D24" s="74" t="s">
        <v>148</v>
      </c>
      <c r="E24" s="74" t="s">
        <v>177</v>
      </c>
      <c r="F24" s="74" t="s">
        <v>329</v>
      </c>
      <c r="G24" s="74"/>
      <c r="H24" s="88">
        <f>H25</f>
        <v>342.1</v>
      </c>
      <c r="I24" s="88">
        <f>I25</f>
        <v>0</v>
      </c>
      <c r="J24" s="88">
        <f t="shared" si="0"/>
        <v>0</v>
      </c>
    </row>
    <row r="25" spans="1:10" ht="12.75" customHeight="1">
      <c r="A25" s="199" t="s">
        <v>239</v>
      </c>
      <c r="B25" s="200"/>
      <c r="C25" s="201"/>
      <c r="D25" s="74" t="s">
        <v>148</v>
      </c>
      <c r="E25" s="74" t="s">
        <v>177</v>
      </c>
      <c r="F25" s="74" t="s">
        <v>329</v>
      </c>
      <c r="G25" s="74" t="s">
        <v>238</v>
      </c>
      <c r="H25" s="88">
        <v>342.1</v>
      </c>
      <c r="I25" s="88">
        <v>0</v>
      </c>
      <c r="J25" s="88">
        <f t="shared" si="0"/>
        <v>0</v>
      </c>
    </row>
    <row r="26" spans="1:10" ht="24" customHeight="1">
      <c r="A26" s="202" t="s">
        <v>104</v>
      </c>
      <c r="B26" s="202"/>
      <c r="C26" s="202"/>
      <c r="D26" s="74" t="s">
        <v>148</v>
      </c>
      <c r="E26" s="74" t="s">
        <v>150</v>
      </c>
      <c r="F26" s="87"/>
      <c r="G26" s="87"/>
      <c r="H26" s="88">
        <f>H27+H30</f>
        <v>12.5</v>
      </c>
      <c r="I26" s="88">
        <f>I27+I30</f>
        <v>12.5</v>
      </c>
      <c r="J26" s="88">
        <f t="shared" si="0"/>
        <v>100</v>
      </c>
    </row>
    <row r="27" spans="1:10" ht="54.75" customHeight="1">
      <c r="A27" s="199" t="s">
        <v>331</v>
      </c>
      <c r="B27" s="200"/>
      <c r="C27" s="201"/>
      <c r="D27" s="74" t="s">
        <v>148</v>
      </c>
      <c r="E27" s="74" t="s">
        <v>150</v>
      </c>
      <c r="F27" s="74" t="s">
        <v>332</v>
      </c>
      <c r="G27" s="87"/>
      <c r="H27" s="88">
        <f>H28</f>
        <v>2.5</v>
      </c>
      <c r="I27" s="88">
        <f>I28</f>
        <v>2.5</v>
      </c>
      <c r="J27" s="88">
        <f t="shared" si="0"/>
        <v>100</v>
      </c>
    </row>
    <row r="28" spans="1:10" ht="21" customHeight="1">
      <c r="A28" s="199" t="s">
        <v>333</v>
      </c>
      <c r="B28" s="200"/>
      <c r="C28" s="201"/>
      <c r="D28" s="74" t="s">
        <v>148</v>
      </c>
      <c r="E28" s="74" t="s">
        <v>150</v>
      </c>
      <c r="F28" s="74" t="s">
        <v>330</v>
      </c>
      <c r="G28" s="87"/>
      <c r="H28" s="88">
        <f>H29</f>
        <v>2.5</v>
      </c>
      <c r="I28" s="88">
        <f>I29</f>
        <v>2.5</v>
      </c>
      <c r="J28" s="88">
        <f t="shared" si="0"/>
        <v>100</v>
      </c>
    </row>
    <row r="29" spans="1:10" ht="22.5" customHeight="1">
      <c r="A29" s="199" t="s">
        <v>344</v>
      </c>
      <c r="B29" s="200"/>
      <c r="C29" s="201"/>
      <c r="D29" s="74" t="s">
        <v>148</v>
      </c>
      <c r="E29" s="74" t="s">
        <v>150</v>
      </c>
      <c r="F29" s="74" t="s">
        <v>330</v>
      </c>
      <c r="G29" s="87">
        <v>200</v>
      </c>
      <c r="H29" s="88">
        <v>2.5</v>
      </c>
      <c r="I29" s="88">
        <v>2.5</v>
      </c>
      <c r="J29" s="88">
        <f t="shared" si="0"/>
        <v>100</v>
      </c>
    </row>
    <row r="30" spans="1:10" ht="66.75" customHeight="1">
      <c r="A30" s="199" t="s">
        <v>334</v>
      </c>
      <c r="B30" s="200"/>
      <c r="C30" s="201"/>
      <c r="D30" s="74" t="s">
        <v>148</v>
      </c>
      <c r="E30" s="74" t="s">
        <v>150</v>
      </c>
      <c r="F30" s="74" t="s">
        <v>335</v>
      </c>
      <c r="G30" s="87"/>
      <c r="H30" s="88">
        <f>H31</f>
        <v>10</v>
      </c>
      <c r="I30" s="88">
        <f>I31</f>
        <v>10</v>
      </c>
      <c r="J30" s="88">
        <f t="shared" si="0"/>
        <v>100</v>
      </c>
    </row>
    <row r="31" spans="1:10" ht="24" customHeight="1">
      <c r="A31" s="202" t="s">
        <v>336</v>
      </c>
      <c r="B31" s="202"/>
      <c r="C31" s="202"/>
      <c r="D31" s="74" t="s">
        <v>148</v>
      </c>
      <c r="E31" s="74" t="s">
        <v>150</v>
      </c>
      <c r="F31" s="74" t="s">
        <v>337</v>
      </c>
      <c r="G31" s="87"/>
      <c r="H31" s="88">
        <f>H32</f>
        <v>10</v>
      </c>
      <c r="I31" s="88">
        <f>I32</f>
        <v>10</v>
      </c>
      <c r="J31" s="88">
        <f t="shared" si="0"/>
        <v>100</v>
      </c>
    </row>
    <row r="32" spans="1:10" ht="20.25" customHeight="1">
      <c r="A32" s="199" t="s">
        <v>239</v>
      </c>
      <c r="B32" s="200"/>
      <c r="C32" s="201"/>
      <c r="D32" s="74" t="s">
        <v>148</v>
      </c>
      <c r="E32" s="74" t="s">
        <v>150</v>
      </c>
      <c r="F32" s="74" t="s">
        <v>337</v>
      </c>
      <c r="G32" s="74" t="s">
        <v>238</v>
      </c>
      <c r="H32" s="88">
        <v>10</v>
      </c>
      <c r="I32" s="88">
        <v>10</v>
      </c>
      <c r="J32" s="88">
        <f t="shared" si="0"/>
        <v>100</v>
      </c>
    </row>
    <row r="33" spans="1:10" ht="23.25" customHeight="1">
      <c r="A33" s="198" t="s">
        <v>216</v>
      </c>
      <c r="B33" s="198"/>
      <c r="C33" s="198"/>
      <c r="D33" s="74" t="s">
        <v>148</v>
      </c>
      <c r="E33" s="74" t="s">
        <v>182</v>
      </c>
      <c r="F33" s="74"/>
      <c r="G33" s="74"/>
      <c r="H33" s="88">
        <f aca="true" t="shared" si="1" ref="H33:I35">H34</f>
        <v>190.4</v>
      </c>
      <c r="I33" s="88">
        <f t="shared" si="1"/>
        <v>190.4</v>
      </c>
      <c r="J33" s="88">
        <f t="shared" si="0"/>
        <v>100</v>
      </c>
    </row>
    <row r="34" spans="1:10" ht="35.25" customHeight="1">
      <c r="A34" s="198" t="s">
        <v>183</v>
      </c>
      <c r="B34" s="198"/>
      <c r="C34" s="198"/>
      <c r="D34" s="74" t="s">
        <v>148</v>
      </c>
      <c r="E34" s="74" t="s">
        <v>182</v>
      </c>
      <c r="F34" s="74" t="s">
        <v>338</v>
      </c>
      <c r="G34" s="74"/>
      <c r="H34" s="88">
        <f t="shared" si="1"/>
        <v>190.4</v>
      </c>
      <c r="I34" s="88">
        <f t="shared" si="1"/>
        <v>190.4</v>
      </c>
      <c r="J34" s="88">
        <f t="shared" si="0"/>
        <v>100</v>
      </c>
    </row>
    <row r="35" spans="1:10" ht="35.25" customHeight="1">
      <c r="A35" s="198" t="s">
        <v>183</v>
      </c>
      <c r="B35" s="198"/>
      <c r="C35" s="198"/>
      <c r="D35" s="74" t="s">
        <v>148</v>
      </c>
      <c r="E35" s="74" t="s">
        <v>182</v>
      </c>
      <c r="F35" s="74" t="s">
        <v>339</v>
      </c>
      <c r="G35" s="74"/>
      <c r="H35" s="88">
        <f t="shared" si="1"/>
        <v>190.4</v>
      </c>
      <c r="I35" s="88">
        <f t="shared" si="1"/>
        <v>190.4</v>
      </c>
      <c r="J35" s="88">
        <f t="shared" si="0"/>
        <v>100</v>
      </c>
    </row>
    <row r="36" spans="1:10" ht="66" customHeight="1">
      <c r="A36" s="205" t="s">
        <v>236</v>
      </c>
      <c r="B36" s="205"/>
      <c r="C36" s="206"/>
      <c r="D36" s="74" t="s">
        <v>148</v>
      </c>
      <c r="E36" s="74" t="s">
        <v>182</v>
      </c>
      <c r="F36" s="74" t="s">
        <v>339</v>
      </c>
      <c r="G36" s="74" t="s">
        <v>235</v>
      </c>
      <c r="H36" s="88">
        <v>190.4</v>
      </c>
      <c r="I36" s="88">
        <v>190.4</v>
      </c>
      <c r="J36" s="88">
        <f t="shared" si="0"/>
        <v>100</v>
      </c>
    </row>
    <row r="37" spans="1:10" ht="42.75" customHeight="1">
      <c r="A37" s="202" t="s">
        <v>105</v>
      </c>
      <c r="B37" s="202"/>
      <c r="C37" s="202"/>
      <c r="D37" s="74" t="s">
        <v>148</v>
      </c>
      <c r="E37" s="74" t="s">
        <v>106</v>
      </c>
      <c r="F37" s="87"/>
      <c r="G37" s="87"/>
      <c r="H37" s="88">
        <f>H40</f>
        <v>2</v>
      </c>
      <c r="I37" s="88">
        <f>I40</f>
        <v>2</v>
      </c>
      <c r="J37" s="88">
        <f t="shared" si="0"/>
        <v>100</v>
      </c>
    </row>
    <row r="38" spans="1:10" ht="59.25" customHeight="1">
      <c r="A38" s="199" t="s">
        <v>340</v>
      </c>
      <c r="B38" s="200"/>
      <c r="C38" s="201"/>
      <c r="D38" s="74" t="s">
        <v>148</v>
      </c>
      <c r="E38" s="74" t="s">
        <v>106</v>
      </c>
      <c r="F38" s="74" t="s">
        <v>341</v>
      </c>
      <c r="G38" s="87"/>
      <c r="H38" s="88">
        <f>H39</f>
        <v>2</v>
      </c>
      <c r="I38" s="88">
        <f>I39</f>
        <v>2</v>
      </c>
      <c r="J38" s="88">
        <f t="shared" si="0"/>
        <v>100</v>
      </c>
    </row>
    <row r="39" spans="1:10" ht="45" customHeight="1">
      <c r="A39" s="202" t="s">
        <v>342</v>
      </c>
      <c r="B39" s="202"/>
      <c r="C39" s="202"/>
      <c r="D39" s="74" t="s">
        <v>148</v>
      </c>
      <c r="E39" s="74" t="s">
        <v>106</v>
      </c>
      <c r="F39" s="74" t="s">
        <v>343</v>
      </c>
      <c r="G39" s="87"/>
      <c r="H39" s="88">
        <f>SUM(H40)</f>
        <v>2</v>
      </c>
      <c r="I39" s="88">
        <f>SUM(I40)</f>
        <v>2</v>
      </c>
      <c r="J39" s="88">
        <f t="shared" si="0"/>
        <v>100</v>
      </c>
    </row>
    <row r="40" spans="1:10" ht="21.75" customHeight="1">
      <c r="A40" s="199" t="s">
        <v>344</v>
      </c>
      <c r="B40" s="200"/>
      <c r="C40" s="201"/>
      <c r="D40" s="74" t="s">
        <v>148</v>
      </c>
      <c r="E40" s="74" t="s">
        <v>106</v>
      </c>
      <c r="F40" s="74" t="s">
        <v>343</v>
      </c>
      <c r="G40" s="74" t="s">
        <v>237</v>
      </c>
      <c r="H40" s="88">
        <v>2</v>
      </c>
      <c r="I40" s="88">
        <v>2</v>
      </c>
      <c r="J40" s="88">
        <f t="shared" si="0"/>
        <v>100</v>
      </c>
    </row>
    <row r="41" spans="1:10" ht="21.75" customHeight="1">
      <c r="A41" s="199" t="s">
        <v>202</v>
      </c>
      <c r="B41" s="200"/>
      <c r="C41" s="201"/>
      <c r="D41" s="74" t="s">
        <v>148</v>
      </c>
      <c r="E41" s="74" t="s">
        <v>201</v>
      </c>
      <c r="F41" s="74"/>
      <c r="G41" s="74"/>
      <c r="H41" s="88">
        <f>H42</f>
        <v>1698.2</v>
      </c>
      <c r="I41" s="88">
        <f>I42</f>
        <v>1664.6000000000001</v>
      </c>
      <c r="J41" s="88">
        <f t="shared" si="0"/>
        <v>98.0214344600165</v>
      </c>
    </row>
    <row r="42" spans="1:10" ht="47.25" customHeight="1">
      <c r="A42" s="199" t="s">
        <v>345</v>
      </c>
      <c r="B42" s="200"/>
      <c r="C42" s="201"/>
      <c r="D42" s="74" t="s">
        <v>148</v>
      </c>
      <c r="E42" s="74" t="s">
        <v>201</v>
      </c>
      <c r="F42" s="74" t="s">
        <v>348</v>
      </c>
      <c r="G42" s="74"/>
      <c r="H42" s="88">
        <f>H43+H46</f>
        <v>1698.2</v>
      </c>
      <c r="I42" s="88">
        <f>I43+I46</f>
        <v>1664.6000000000001</v>
      </c>
      <c r="J42" s="88">
        <f t="shared" si="0"/>
        <v>98.0214344600165</v>
      </c>
    </row>
    <row r="43" spans="1:10" ht="36" customHeight="1">
      <c r="A43" s="199" t="s">
        <v>349</v>
      </c>
      <c r="B43" s="200"/>
      <c r="C43" s="201"/>
      <c r="D43" s="74" t="s">
        <v>148</v>
      </c>
      <c r="E43" s="74" t="s">
        <v>201</v>
      </c>
      <c r="F43" s="74" t="s">
        <v>350</v>
      </c>
      <c r="G43" s="74"/>
      <c r="H43" s="88">
        <f>H44</f>
        <v>1656.7</v>
      </c>
      <c r="I43" s="88">
        <f>I44</f>
        <v>1623.2</v>
      </c>
      <c r="J43" s="88">
        <f t="shared" si="0"/>
        <v>97.97790788917729</v>
      </c>
    </row>
    <row r="44" spans="1:10" ht="32.25" customHeight="1">
      <c r="A44" s="199" t="s">
        <v>243</v>
      </c>
      <c r="B44" s="200"/>
      <c r="C44" s="201"/>
      <c r="D44" s="74" t="s">
        <v>148</v>
      </c>
      <c r="E44" s="74" t="s">
        <v>201</v>
      </c>
      <c r="F44" s="74" t="s">
        <v>347</v>
      </c>
      <c r="G44" s="74"/>
      <c r="H44" s="88">
        <f>H45</f>
        <v>1656.7</v>
      </c>
      <c r="I44" s="88">
        <f>I45</f>
        <v>1623.2</v>
      </c>
      <c r="J44" s="88">
        <f t="shared" si="0"/>
        <v>97.97790788917729</v>
      </c>
    </row>
    <row r="45" spans="1:10" ht="28.5" customHeight="1">
      <c r="A45" s="199" t="s">
        <v>344</v>
      </c>
      <c r="B45" s="200"/>
      <c r="C45" s="201"/>
      <c r="D45" s="74" t="s">
        <v>148</v>
      </c>
      <c r="E45" s="74" t="s">
        <v>201</v>
      </c>
      <c r="F45" s="74" t="s">
        <v>347</v>
      </c>
      <c r="G45" s="74" t="s">
        <v>237</v>
      </c>
      <c r="H45" s="88">
        <v>1656.7</v>
      </c>
      <c r="I45" s="88">
        <v>1623.2</v>
      </c>
      <c r="J45" s="88">
        <f t="shared" si="0"/>
        <v>97.97790788917729</v>
      </c>
    </row>
    <row r="46" spans="1:10" ht="21.75" customHeight="1">
      <c r="A46" s="199" t="s">
        <v>262</v>
      </c>
      <c r="B46" s="200"/>
      <c r="C46" s="201"/>
      <c r="D46" s="74" t="s">
        <v>148</v>
      </c>
      <c r="E46" s="74" t="s">
        <v>201</v>
      </c>
      <c r="F46" s="74" t="s">
        <v>351</v>
      </c>
      <c r="G46" s="74"/>
      <c r="H46" s="88">
        <f>H47</f>
        <v>41.5</v>
      </c>
      <c r="I46" s="88">
        <f>I47</f>
        <v>41.4</v>
      </c>
      <c r="J46" s="88">
        <f t="shared" si="0"/>
        <v>99.7590361445783</v>
      </c>
    </row>
    <row r="47" spans="1:10" ht="21.75" customHeight="1">
      <c r="A47" s="199" t="s">
        <v>352</v>
      </c>
      <c r="B47" s="200"/>
      <c r="C47" s="201"/>
      <c r="D47" s="74" t="s">
        <v>148</v>
      </c>
      <c r="E47" s="74" t="s">
        <v>201</v>
      </c>
      <c r="F47" s="74" t="s">
        <v>353</v>
      </c>
      <c r="G47" s="74"/>
      <c r="H47" s="88">
        <f>H48</f>
        <v>41.5</v>
      </c>
      <c r="I47" s="88">
        <f>I48</f>
        <v>41.4</v>
      </c>
      <c r="J47" s="88">
        <f t="shared" si="0"/>
        <v>99.7590361445783</v>
      </c>
    </row>
    <row r="48" spans="1:10" ht="21.75" customHeight="1">
      <c r="A48" s="199" t="s">
        <v>344</v>
      </c>
      <c r="B48" s="200"/>
      <c r="C48" s="201"/>
      <c r="D48" s="74" t="s">
        <v>148</v>
      </c>
      <c r="E48" s="74" t="s">
        <v>201</v>
      </c>
      <c r="F48" s="74" t="s">
        <v>353</v>
      </c>
      <c r="G48" s="74" t="s">
        <v>237</v>
      </c>
      <c r="H48" s="88">
        <v>41.5</v>
      </c>
      <c r="I48" s="88">
        <v>41.4</v>
      </c>
      <c r="J48" s="88">
        <f t="shared" si="0"/>
        <v>99.7590361445783</v>
      </c>
    </row>
    <row r="49" spans="1:10" ht="24" customHeight="1">
      <c r="A49" s="202" t="s">
        <v>107</v>
      </c>
      <c r="B49" s="202"/>
      <c r="C49" s="202"/>
      <c r="D49" s="74" t="s">
        <v>148</v>
      </c>
      <c r="E49" s="74" t="s">
        <v>108</v>
      </c>
      <c r="F49" s="87"/>
      <c r="G49" s="87"/>
      <c r="H49" s="88">
        <f>H51</f>
        <v>79.2</v>
      </c>
      <c r="I49" s="88">
        <f>I51</f>
        <v>73.6</v>
      </c>
      <c r="J49" s="88">
        <f t="shared" si="0"/>
        <v>92.92929292929291</v>
      </c>
    </row>
    <row r="50" spans="1:10" ht="66" customHeight="1">
      <c r="A50" s="199" t="s">
        <v>354</v>
      </c>
      <c r="B50" s="200"/>
      <c r="C50" s="201"/>
      <c r="D50" s="74" t="s">
        <v>148</v>
      </c>
      <c r="E50" s="74" t="s">
        <v>108</v>
      </c>
      <c r="F50" s="74" t="s">
        <v>400</v>
      </c>
      <c r="G50" s="87"/>
      <c r="H50" s="88">
        <f>H51</f>
        <v>79.2</v>
      </c>
      <c r="I50" s="88">
        <f>I51</f>
        <v>73.6</v>
      </c>
      <c r="J50" s="88">
        <f t="shared" si="0"/>
        <v>92.92929292929291</v>
      </c>
    </row>
    <row r="51" spans="1:10" ht="33.75" customHeight="1">
      <c r="A51" s="199" t="s">
        <v>217</v>
      </c>
      <c r="B51" s="200"/>
      <c r="C51" s="201"/>
      <c r="D51" s="74" t="s">
        <v>148</v>
      </c>
      <c r="E51" s="74" t="s">
        <v>108</v>
      </c>
      <c r="F51" s="74" t="s">
        <v>401</v>
      </c>
      <c r="G51" s="87"/>
      <c r="H51" s="88">
        <f>H52</f>
        <v>79.2</v>
      </c>
      <c r="I51" s="88">
        <f>I52</f>
        <v>73.6</v>
      </c>
      <c r="J51" s="88">
        <f t="shared" si="0"/>
        <v>92.92929292929291</v>
      </c>
    </row>
    <row r="52" spans="1:10" ht="24" customHeight="1">
      <c r="A52" s="199" t="s">
        <v>344</v>
      </c>
      <c r="B52" s="200"/>
      <c r="C52" s="201"/>
      <c r="D52" s="74" t="s">
        <v>148</v>
      </c>
      <c r="E52" s="74" t="s">
        <v>108</v>
      </c>
      <c r="F52" s="74" t="s">
        <v>401</v>
      </c>
      <c r="G52" s="87">
        <v>200</v>
      </c>
      <c r="H52" s="88">
        <v>79.2</v>
      </c>
      <c r="I52" s="88">
        <v>73.6</v>
      </c>
      <c r="J52" s="88">
        <f t="shared" si="0"/>
        <v>92.92929292929291</v>
      </c>
    </row>
    <row r="53" spans="1:10" ht="18.75" customHeight="1">
      <c r="A53" s="202" t="s">
        <v>109</v>
      </c>
      <c r="B53" s="202"/>
      <c r="C53" s="202"/>
      <c r="D53" s="74" t="s">
        <v>148</v>
      </c>
      <c r="E53" s="74" t="s">
        <v>110</v>
      </c>
      <c r="F53" s="87"/>
      <c r="G53" s="87"/>
      <c r="H53" s="88">
        <f>H54</f>
        <v>1607.5</v>
      </c>
      <c r="I53" s="88">
        <f>I54</f>
        <v>1607.4</v>
      </c>
      <c r="J53" s="88">
        <f t="shared" si="0"/>
        <v>99.99377916018663</v>
      </c>
    </row>
    <row r="54" spans="1:10" ht="50.25" customHeight="1">
      <c r="A54" s="199" t="s">
        <v>356</v>
      </c>
      <c r="B54" s="200"/>
      <c r="C54" s="201"/>
      <c r="D54" s="74" t="s">
        <v>148</v>
      </c>
      <c r="E54" s="74" t="s">
        <v>110</v>
      </c>
      <c r="F54" s="74" t="s">
        <v>357</v>
      </c>
      <c r="G54" s="87"/>
      <c r="H54" s="88">
        <f>H55+H57+H59+H61</f>
        <v>1607.5</v>
      </c>
      <c r="I54" s="88">
        <f>I55+I57+I59+I61</f>
        <v>1607.4</v>
      </c>
      <c r="J54" s="88">
        <f t="shared" si="0"/>
        <v>99.99377916018663</v>
      </c>
    </row>
    <row r="55" spans="1:10" ht="24" customHeight="1">
      <c r="A55" s="199" t="s">
        <v>111</v>
      </c>
      <c r="B55" s="200"/>
      <c r="C55" s="201"/>
      <c r="D55" s="74" t="s">
        <v>148</v>
      </c>
      <c r="E55" s="74" t="s">
        <v>110</v>
      </c>
      <c r="F55" s="74" t="s">
        <v>358</v>
      </c>
      <c r="G55" s="87"/>
      <c r="H55" s="88">
        <f>H56</f>
        <v>532.5</v>
      </c>
      <c r="I55" s="88">
        <f>I56</f>
        <v>532.4</v>
      </c>
      <c r="J55" s="88">
        <f t="shared" si="0"/>
        <v>99.98122065727699</v>
      </c>
    </row>
    <row r="56" spans="1:10" ht="23.25" customHeight="1">
      <c r="A56" s="199" t="s">
        <v>344</v>
      </c>
      <c r="B56" s="200"/>
      <c r="C56" s="201"/>
      <c r="D56" s="74" t="s">
        <v>148</v>
      </c>
      <c r="E56" s="74" t="s">
        <v>110</v>
      </c>
      <c r="F56" s="74" t="s">
        <v>358</v>
      </c>
      <c r="G56" s="87">
        <v>200</v>
      </c>
      <c r="H56" s="88">
        <v>532.5</v>
      </c>
      <c r="I56" s="88">
        <v>532.4</v>
      </c>
      <c r="J56" s="88">
        <f t="shared" si="0"/>
        <v>99.98122065727699</v>
      </c>
    </row>
    <row r="57" spans="1:10" ht="30" customHeight="1">
      <c r="A57" s="199" t="s">
        <v>359</v>
      </c>
      <c r="B57" s="200"/>
      <c r="C57" s="201"/>
      <c r="D57" s="74" t="s">
        <v>148</v>
      </c>
      <c r="E57" s="74" t="s">
        <v>110</v>
      </c>
      <c r="F57" s="74" t="s">
        <v>360</v>
      </c>
      <c r="G57" s="87"/>
      <c r="H57" s="88">
        <f>H58</f>
        <v>50</v>
      </c>
      <c r="I57" s="88">
        <f>I58</f>
        <v>50</v>
      </c>
      <c r="J57" s="88">
        <f t="shared" si="0"/>
        <v>100</v>
      </c>
    </row>
    <row r="58" spans="1:10" ht="25.5" customHeight="1">
      <c r="A58" s="199" t="s">
        <v>344</v>
      </c>
      <c r="B58" s="200"/>
      <c r="C58" s="201"/>
      <c r="D58" s="74" t="s">
        <v>148</v>
      </c>
      <c r="E58" s="74" t="s">
        <v>110</v>
      </c>
      <c r="F58" s="74" t="s">
        <v>360</v>
      </c>
      <c r="G58" s="74" t="s">
        <v>237</v>
      </c>
      <c r="H58" s="88">
        <v>50</v>
      </c>
      <c r="I58" s="88">
        <v>50</v>
      </c>
      <c r="J58" s="88">
        <f t="shared" si="0"/>
        <v>100</v>
      </c>
    </row>
    <row r="59" spans="1:10" ht="24" customHeight="1">
      <c r="A59" s="199" t="s">
        <v>362</v>
      </c>
      <c r="B59" s="200"/>
      <c r="C59" s="201"/>
      <c r="D59" s="74" t="s">
        <v>148</v>
      </c>
      <c r="E59" s="74" t="s">
        <v>110</v>
      </c>
      <c r="F59" s="74" t="s">
        <v>361</v>
      </c>
      <c r="G59" s="74"/>
      <c r="H59" s="88">
        <f>H60</f>
        <v>25</v>
      </c>
      <c r="I59" s="88">
        <f>I60</f>
        <v>25</v>
      </c>
      <c r="J59" s="88">
        <f t="shared" si="0"/>
        <v>100</v>
      </c>
    </row>
    <row r="60" spans="1:10" ht="25.5" customHeight="1">
      <c r="A60" s="199" t="s">
        <v>344</v>
      </c>
      <c r="B60" s="200"/>
      <c r="C60" s="201"/>
      <c r="D60" s="74" t="s">
        <v>148</v>
      </c>
      <c r="E60" s="74" t="s">
        <v>110</v>
      </c>
      <c r="F60" s="74" t="s">
        <v>361</v>
      </c>
      <c r="G60" s="74" t="s">
        <v>237</v>
      </c>
      <c r="H60" s="88">
        <v>25</v>
      </c>
      <c r="I60" s="88">
        <v>25</v>
      </c>
      <c r="J60" s="88">
        <f t="shared" si="0"/>
        <v>100</v>
      </c>
    </row>
    <row r="61" spans="1:10" ht="45.75" customHeight="1">
      <c r="A61" s="199" t="s">
        <v>364</v>
      </c>
      <c r="B61" s="200"/>
      <c r="C61" s="201"/>
      <c r="D61" s="74" t="s">
        <v>148</v>
      </c>
      <c r="E61" s="74" t="s">
        <v>110</v>
      </c>
      <c r="F61" s="74" t="s">
        <v>363</v>
      </c>
      <c r="G61" s="74"/>
      <c r="H61" s="88">
        <f>H62</f>
        <v>1000</v>
      </c>
      <c r="I61" s="88">
        <f>I62</f>
        <v>1000</v>
      </c>
      <c r="J61" s="88">
        <f t="shared" si="0"/>
        <v>100</v>
      </c>
    </row>
    <row r="62" spans="1:10" ht="25.5" customHeight="1">
      <c r="A62" s="199" t="s">
        <v>239</v>
      </c>
      <c r="B62" s="200"/>
      <c r="C62" s="201"/>
      <c r="D62" s="74" t="s">
        <v>148</v>
      </c>
      <c r="E62" s="74" t="s">
        <v>110</v>
      </c>
      <c r="F62" s="74" t="s">
        <v>363</v>
      </c>
      <c r="G62" s="74" t="s">
        <v>238</v>
      </c>
      <c r="H62" s="88">
        <v>1000</v>
      </c>
      <c r="I62" s="88">
        <v>1000</v>
      </c>
      <c r="J62" s="88">
        <f t="shared" si="0"/>
        <v>100</v>
      </c>
    </row>
    <row r="63" spans="1:10" ht="12.75">
      <c r="A63" s="202" t="s">
        <v>112</v>
      </c>
      <c r="B63" s="202"/>
      <c r="C63" s="202"/>
      <c r="D63" s="74" t="s">
        <v>148</v>
      </c>
      <c r="E63" s="74" t="s">
        <v>113</v>
      </c>
      <c r="F63" s="87"/>
      <c r="G63" s="87"/>
      <c r="H63" s="92">
        <f>H64</f>
        <v>809.5</v>
      </c>
      <c r="I63" s="92">
        <f>I64</f>
        <v>701.9</v>
      </c>
      <c r="J63" s="88">
        <f t="shared" si="0"/>
        <v>86.70784434836318</v>
      </c>
    </row>
    <row r="64" spans="1:10" ht="42.75" customHeight="1">
      <c r="A64" s="199" t="s">
        <v>365</v>
      </c>
      <c r="B64" s="200"/>
      <c r="C64" s="201"/>
      <c r="D64" s="74" t="s">
        <v>148</v>
      </c>
      <c r="E64" s="74" t="s">
        <v>113</v>
      </c>
      <c r="F64" s="74" t="s">
        <v>366</v>
      </c>
      <c r="G64" s="87"/>
      <c r="H64" s="92">
        <f>H65+H68</f>
        <v>809.5</v>
      </c>
      <c r="I64" s="92">
        <f>I65+I68</f>
        <v>701.9</v>
      </c>
      <c r="J64" s="88">
        <f t="shared" si="0"/>
        <v>86.70784434836318</v>
      </c>
    </row>
    <row r="65" spans="1:10" ht="24.75" customHeight="1">
      <c r="A65" s="202" t="s">
        <v>367</v>
      </c>
      <c r="B65" s="202"/>
      <c r="C65" s="202"/>
      <c r="D65" s="74" t="s">
        <v>148</v>
      </c>
      <c r="E65" s="74" t="s">
        <v>113</v>
      </c>
      <c r="F65" s="74" t="s">
        <v>368</v>
      </c>
      <c r="G65" s="87"/>
      <c r="H65" s="88">
        <f>H66+H67</f>
        <v>374.5</v>
      </c>
      <c r="I65" s="88">
        <f>I66+I67</f>
        <v>322.9</v>
      </c>
      <c r="J65" s="88">
        <f t="shared" si="0"/>
        <v>86.22162883845125</v>
      </c>
    </row>
    <row r="66" spans="1:10" ht="25.5" customHeight="1">
      <c r="A66" s="199" t="s">
        <v>344</v>
      </c>
      <c r="B66" s="200"/>
      <c r="C66" s="201"/>
      <c r="D66" s="74" t="s">
        <v>148</v>
      </c>
      <c r="E66" s="74" t="s">
        <v>113</v>
      </c>
      <c r="F66" s="74" t="s">
        <v>368</v>
      </c>
      <c r="G66" s="74" t="s">
        <v>237</v>
      </c>
      <c r="H66" s="88">
        <v>368.4</v>
      </c>
      <c r="I66" s="88">
        <v>316.9</v>
      </c>
      <c r="J66" s="88">
        <f t="shared" si="0"/>
        <v>86.02062975027144</v>
      </c>
    </row>
    <row r="67" spans="1:10" ht="25.5" customHeight="1">
      <c r="A67" s="199" t="s">
        <v>239</v>
      </c>
      <c r="B67" s="200"/>
      <c r="C67" s="201"/>
      <c r="D67" s="74" t="s">
        <v>148</v>
      </c>
      <c r="E67" s="74" t="s">
        <v>113</v>
      </c>
      <c r="F67" s="74" t="s">
        <v>368</v>
      </c>
      <c r="G67" s="74" t="s">
        <v>238</v>
      </c>
      <c r="H67" s="88">
        <v>6.1</v>
      </c>
      <c r="I67" s="88">
        <v>6</v>
      </c>
      <c r="J67" s="88"/>
    </row>
    <row r="68" spans="1:10" ht="39.75" customHeight="1">
      <c r="A68" s="202" t="s">
        <v>370</v>
      </c>
      <c r="B68" s="202"/>
      <c r="C68" s="202"/>
      <c r="D68" s="74" t="s">
        <v>148</v>
      </c>
      <c r="E68" s="74" t="s">
        <v>113</v>
      </c>
      <c r="F68" s="74" t="s">
        <v>369</v>
      </c>
      <c r="G68" s="87"/>
      <c r="H68" s="88">
        <f>H69</f>
        <v>435</v>
      </c>
      <c r="I68" s="88">
        <f>I69</f>
        <v>379</v>
      </c>
      <c r="J68" s="88">
        <f t="shared" si="0"/>
        <v>87.1264367816092</v>
      </c>
    </row>
    <row r="69" spans="1:10" ht="21" customHeight="1">
      <c r="A69" s="199" t="s">
        <v>344</v>
      </c>
      <c r="B69" s="200"/>
      <c r="C69" s="201"/>
      <c r="D69" s="74" t="s">
        <v>148</v>
      </c>
      <c r="E69" s="74" t="s">
        <v>113</v>
      </c>
      <c r="F69" s="74" t="s">
        <v>369</v>
      </c>
      <c r="G69" s="74" t="s">
        <v>237</v>
      </c>
      <c r="H69" s="88">
        <v>435</v>
      </c>
      <c r="I69" s="88">
        <v>379</v>
      </c>
      <c r="J69" s="88">
        <f t="shared" si="0"/>
        <v>87.1264367816092</v>
      </c>
    </row>
    <row r="70" spans="1:10" ht="30.75" customHeight="1">
      <c r="A70" s="202" t="s">
        <v>114</v>
      </c>
      <c r="B70" s="202"/>
      <c r="C70" s="202"/>
      <c r="D70" s="74" t="s">
        <v>148</v>
      </c>
      <c r="E70" s="74" t="s">
        <v>115</v>
      </c>
      <c r="F70" s="87"/>
      <c r="G70" s="87"/>
      <c r="H70" s="88">
        <f>H72</f>
        <v>44.1</v>
      </c>
      <c r="I70" s="88">
        <f>I72</f>
        <v>44</v>
      </c>
      <c r="J70" s="88">
        <f t="shared" si="0"/>
        <v>99.77324263038548</v>
      </c>
    </row>
    <row r="71" spans="1:10" ht="51" customHeight="1">
      <c r="A71" s="199" t="s">
        <v>371</v>
      </c>
      <c r="B71" s="200"/>
      <c r="C71" s="201"/>
      <c r="D71" s="74" t="s">
        <v>148</v>
      </c>
      <c r="E71" s="74" t="s">
        <v>115</v>
      </c>
      <c r="F71" s="74" t="s">
        <v>372</v>
      </c>
      <c r="G71" s="87"/>
      <c r="H71" s="88">
        <f>H72</f>
        <v>44.1</v>
      </c>
      <c r="I71" s="88">
        <f>I72</f>
        <v>44</v>
      </c>
      <c r="J71" s="88">
        <f t="shared" si="0"/>
        <v>99.77324263038548</v>
      </c>
    </row>
    <row r="72" spans="1:10" ht="25.5" customHeight="1">
      <c r="A72" s="202" t="s">
        <v>244</v>
      </c>
      <c r="B72" s="202"/>
      <c r="C72" s="202"/>
      <c r="D72" s="74" t="s">
        <v>148</v>
      </c>
      <c r="E72" s="74" t="s">
        <v>115</v>
      </c>
      <c r="F72" s="74" t="s">
        <v>373</v>
      </c>
      <c r="G72" s="87"/>
      <c r="H72" s="88">
        <f>H73</f>
        <v>44.1</v>
      </c>
      <c r="I72" s="88">
        <f>I73</f>
        <v>44</v>
      </c>
      <c r="J72" s="88">
        <f t="shared" si="0"/>
        <v>99.77324263038548</v>
      </c>
    </row>
    <row r="73" spans="1:10" ht="22.5" customHeight="1">
      <c r="A73" s="199" t="s">
        <v>344</v>
      </c>
      <c r="B73" s="200"/>
      <c r="C73" s="201"/>
      <c r="D73" s="74" t="s">
        <v>148</v>
      </c>
      <c r="E73" s="74" t="s">
        <v>115</v>
      </c>
      <c r="F73" s="74" t="s">
        <v>373</v>
      </c>
      <c r="G73" s="74" t="s">
        <v>237</v>
      </c>
      <c r="H73" s="88">
        <v>44.1</v>
      </c>
      <c r="I73" s="88">
        <v>44</v>
      </c>
      <c r="J73" s="88">
        <f t="shared" si="0"/>
        <v>99.77324263038548</v>
      </c>
    </row>
    <row r="74" spans="1:10" ht="12.75">
      <c r="A74" s="202" t="s">
        <v>116</v>
      </c>
      <c r="B74" s="202"/>
      <c r="C74" s="202"/>
      <c r="D74" s="74" t="s">
        <v>148</v>
      </c>
      <c r="E74" s="74" t="s">
        <v>117</v>
      </c>
      <c r="F74" s="87"/>
      <c r="G74" s="87"/>
      <c r="H74" s="88">
        <f>H75</f>
        <v>2969.9</v>
      </c>
      <c r="I74" s="88">
        <f>I75</f>
        <v>2814.3</v>
      </c>
      <c r="J74" s="88">
        <f t="shared" si="0"/>
        <v>94.76076635576956</v>
      </c>
    </row>
    <row r="75" spans="1:10" ht="46.5" customHeight="1">
      <c r="A75" s="199" t="s">
        <v>374</v>
      </c>
      <c r="B75" s="200"/>
      <c r="C75" s="201"/>
      <c r="D75" s="74" t="s">
        <v>148</v>
      </c>
      <c r="E75" s="74" t="s">
        <v>117</v>
      </c>
      <c r="F75" s="74" t="s">
        <v>375</v>
      </c>
      <c r="G75" s="87"/>
      <c r="H75" s="88">
        <f>H76+H88</f>
        <v>2969.9</v>
      </c>
      <c r="I75" s="88">
        <f>I76+I88</f>
        <v>2814.3</v>
      </c>
      <c r="J75" s="88">
        <f t="shared" si="0"/>
        <v>94.76076635576956</v>
      </c>
    </row>
    <row r="76" spans="1:10" ht="54" customHeight="1">
      <c r="A76" s="199" t="s">
        <v>377</v>
      </c>
      <c r="B76" s="200"/>
      <c r="C76" s="201"/>
      <c r="D76" s="74" t="s">
        <v>148</v>
      </c>
      <c r="E76" s="74" t="s">
        <v>117</v>
      </c>
      <c r="F76" s="74" t="s">
        <v>376</v>
      </c>
      <c r="G76" s="87"/>
      <c r="H76" s="88">
        <f>H77+H80+H85</f>
        <v>1914.2</v>
      </c>
      <c r="I76" s="88">
        <f>I77+I80+I85</f>
        <v>1809.9</v>
      </c>
      <c r="J76" s="88">
        <f t="shared" si="0"/>
        <v>94.5512485633685</v>
      </c>
    </row>
    <row r="77" spans="1:10" ht="48" customHeight="1">
      <c r="A77" s="202" t="s">
        <v>378</v>
      </c>
      <c r="B77" s="202"/>
      <c r="C77" s="202"/>
      <c r="D77" s="74" t="s">
        <v>148</v>
      </c>
      <c r="E77" s="74" t="s">
        <v>117</v>
      </c>
      <c r="F77" s="74" t="s">
        <v>379</v>
      </c>
      <c r="G77" s="87"/>
      <c r="H77" s="88">
        <f>H78</f>
        <v>1295.4</v>
      </c>
      <c r="I77" s="88">
        <f>I78</f>
        <v>1295.4</v>
      </c>
      <c r="J77" s="88">
        <f t="shared" si="0"/>
        <v>100</v>
      </c>
    </row>
    <row r="78" spans="1:10" ht="44.25" customHeight="1">
      <c r="A78" s="202" t="s">
        <v>245</v>
      </c>
      <c r="B78" s="202"/>
      <c r="C78" s="202"/>
      <c r="D78" s="74" t="s">
        <v>148</v>
      </c>
      <c r="E78" s="74" t="s">
        <v>117</v>
      </c>
      <c r="F78" s="74" t="s">
        <v>380</v>
      </c>
      <c r="G78" s="74"/>
      <c r="H78" s="88">
        <f>H79</f>
        <v>1295.4</v>
      </c>
      <c r="I78" s="88">
        <f>I79</f>
        <v>1295.4</v>
      </c>
      <c r="J78" s="88">
        <f t="shared" si="0"/>
        <v>100</v>
      </c>
    </row>
    <row r="79" spans="1:10" ht="44.25" customHeight="1">
      <c r="A79" s="199" t="s">
        <v>247</v>
      </c>
      <c r="B79" s="200"/>
      <c r="C79" s="201"/>
      <c r="D79" s="74" t="s">
        <v>148</v>
      </c>
      <c r="E79" s="74" t="s">
        <v>117</v>
      </c>
      <c r="F79" s="74" t="s">
        <v>380</v>
      </c>
      <c r="G79" s="74" t="s">
        <v>246</v>
      </c>
      <c r="H79" s="88">
        <v>1295.4</v>
      </c>
      <c r="I79" s="88">
        <v>1295.4</v>
      </c>
      <c r="J79" s="88"/>
    </row>
    <row r="80" spans="1:10" ht="30.75" customHeight="1">
      <c r="A80" s="202" t="s">
        <v>381</v>
      </c>
      <c r="B80" s="202"/>
      <c r="C80" s="202"/>
      <c r="D80" s="74" t="s">
        <v>148</v>
      </c>
      <c r="E80" s="74" t="s">
        <v>117</v>
      </c>
      <c r="F80" s="74" t="s">
        <v>382</v>
      </c>
      <c r="G80" s="87"/>
      <c r="H80" s="88">
        <f>H81+H83</f>
        <v>528.8</v>
      </c>
      <c r="I80" s="88">
        <f>I81+I83</f>
        <v>425</v>
      </c>
      <c r="J80" s="88">
        <f t="shared" si="0"/>
        <v>80.37065052950076</v>
      </c>
    </row>
    <row r="81" spans="1:10" ht="98.25" customHeight="1">
      <c r="A81" s="202" t="s">
        <v>383</v>
      </c>
      <c r="B81" s="202"/>
      <c r="C81" s="202"/>
      <c r="D81" s="74" t="s">
        <v>148</v>
      </c>
      <c r="E81" s="74" t="s">
        <v>117</v>
      </c>
      <c r="F81" s="74" t="s">
        <v>384</v>
      </c>
      <c r="G81" s="74"/>
      <c r="H81" s="88">
        <f>H82</f>
        <v>458.8</v>
      </c>
      <c r="I81" s="88">
        <f>I82</f>
        <v>361.8</v>
      </c>
      <c r="J81" s="88">
        <f t="shared" si="0"/>
        <v>78.85789014821273</v>
      </c>
    </row>
    <row r="82" spans="1:10" ht="45.75" customHeight="1">
      <c r="A82" s="199" t="s">
        <v>247</v>
      </c>
      <c r="B82" s="200"/>
      <c r="C82" s="201"/>
      <c r="D82" s="74" t="s">
        <v>148</v>
      </c>
      <c r="E82" s="74" t="s">
        <v>117</v>
      </c>
      <c r="F82" s="74" t="s">
        <v>384</v>
      </c>
      <c r="G82" s="74" t="s">
        <v>246</v>
      </c>
      <c r="H82" s="88">
        <v>458.8</v>
      </c>
      <c r="I82" s="88">
        <v>361.8</v>
      </c>
      <c r="J82" s="88"/>
    </row>
    <row r="83" spans="1:10" ht="96" customHeight="1">
      <c r="A83" s="199" t="s">
        <v>385</v>
      </c>
      <c r="B83" s="200"/>
      <c r="C83" s="201"/>
      <c r="D83" s="74" t="s">
        <v>148</v>
      </c>
      <c r="E83" s="74" t="s">
        <v>117</v>
      </c>
      <c r="F83" s="74" t="s">
        <v>386</v>
      </c>
      <c r="G83" s="74"/>
      <c r="H83" s="88">
        <f>H84</f>
        <v>70</v>
      </c>
      <c r="I83" s="88">
        <f>I84</f>
        <v>63.2</v>
      </c>
      <c r="J83" s="88">
        <f t="shared" si="0"/>
        <v>90.28571428571429</v>
      </c>
    </row>
    <row r="84" spans="1:10" ht="43.5" customHeight="1">
      <c r="A84" s="202" t="s">
        <v>247</v>
      </c>
      <c r="B84" s="202"/>
      <c r="C84" s="202"/>
      <c r="D84" s="74" t="s">
        <v>148</v>
      </c>
      <c r="E84" s="74" t="s">
        <v>117</v>
      </c>
      <c r="F84" s="74" t="s">
        <v>386</v>
      </c>
      <c r="G84" s="74" t="s">
        <v>246</v>
      </c>
      <c r="H84" s="88">
        <v>70</v>
      </c>
      <c r="I84" s="88">
        <v>63.2</v>
      </c>
      <c r="J84" s="88">
        <f t="shared" si="0"/>
        <v>90.28571428571429</v>
      </c>
    </row>
    <row r="85" spans="1:10" ht="43.5" customHeight="1">
      <c r="A85" s="199" t="s">
        <v>387</v>
      </c>
      <c r="B85" s="200"/>
      <c r="C85" s="201"/>
      <c r="D85" s="74" t="s">
        <v>148</v>
      </c>
      <c r="E85" s="74" t="s">
        <v>117</v>
      </c>
      <c r="F85" s="74" t="s">
        <v>388</v>
      </c>
      <c r="G85" s="74"/>
      <c r="H85" s="88">
        <f>H86</f>
        <v>90</v>
      </c>
      <c r="I85" s="88">
        <f>I86</f>
        <v>89.5</v>
      </c>
      <c r="J85" s="88">
        <f t="shared" si="0"/>
        <v>99.44444444444444</v>
      </c>
    </row>
    <row r="86" spans="1:10" ht="43.5" customHeight="1">
      <c r="A86" s="199" t="s">
        <v>263</v>
      </c>
      <c r="B86" s="200"/>
      <c r="C86" s="201"/>
      <c r="D86" s="74" t="s">
        <v>148</v>
      </c>
      <c r="E86" s="74" t="s">
        <v>117</v>
      </c>
      <c r="F86" s="74" t="s">
        <v>389</v>
      </c>
      <c r="G86" s="74"/>
      <c r="H86" s="88">
        <f>H87</f>
        <v>90</v>
      </c>
      <c r="I86" s="88">
        <f>I87</f>
        <v>89.5</v>
      </c>
      <c r="J86" s="88">
        <f t="shared" si="0"/>
        <v>99.44444444444444</v>
      </c>
    </row>
    <row r="87" spans="1:10" ht="43.5" customHeight="1">
      <c r="A87" s="202" t="s">
        <v>247</v>
      </c>
      <c r="B87" s="202"/>
      <c r="C87" s="202"/>
      <c r="D87" s="74" t="s">
        <v>148</v>
      </c>
      <c r="E87" s="74" t="s">
        <v>117</v>
      </c>
      <c r="F87" s="74" t="s">
        <v>389</v>
      </c>
      <c r="G87" s="74" t="s">
        <v>246</v>
      </c>
      <c r="H87" s="88">
        <v>90</v>
      </c>
      <c r="I87" s="88">
        <v>89.5</v>
      </c>
      <c r="J87" s="88">
        <f t="shared" si="0"/>
        <v>99.44444444444444</v>
      </c>
    </row>
    <row r="88" spans="1:10" ht="38.25" customHeight="1">
      <c r="A88" s="199" t="s">
        <v>264</v>
      </c>
      <c r="B88" s="200"/>
      <c r="C88" s="201"/>
      <c r="D88" s="74" t="s">
        <v>148</v>
      </c>
      <c r="E88" s="74" t="s">
        <v>117</v>
      </c>
      <c r="F88" s="74" t="s">
        <v>390</v>
      </c>
      <c r="G88" s="74"/>
      <c r="H88" s="88">
        <f>H89+H92+H97</f>
        <v>1055.7</v>
      </c>
      <c r="I88" s="88">
        <f>I89+I92+I97</f>
        <v>1004.4</v>
      </c>
      <c r="J88" s="88">
        <f t="shared" si="0"/>
        <v>95.14066496163682</v>
      </c>
    </row>
    <row r="89" spans="1:10" ht="43.5" customHeight="1">
      <c r="A89" s="199" t="s">
        <v>378</v>
      </c>
      <c r="B89" s="200"/>
      <c r="C89" s="201"/>
      <c r="D89" s="74" t="s">
        <v>148</v>
      </c>
      <c r="E89" s="74" t="s">
        <v>117</v>
      </c>
      <c r="F89" s="74" t="s">
        <v>391</v>
      </c>
      <c r="G89" s="74"/>
      <c r="H89" s="88">
        <f>H90</f>
        <v>707.5</v>
      </c>
      <c r="I89" s="88">
        <f>I90</f>
        <v>707.5</v>
      </c>
      <c r="J89" s="88">
        <f t="shared" si="0"/>
        <v>100</v>
      </c>
    </row>
    <row r="90" spans="1:10" ht="36.75" customHeight="1">
      <c r="A90" s="199" t="s">
        <v>245</v>
      </c>
      <c r="B90" s="200"/>
      <c r="C90" s="201"/>
      <c r="D90" s="74" t="s">
        <v>148</v>
      </c>
      <c r="E90" s="74" t="s">
        <v>117</v>
      </c>
      <c r="F90" s="74" t="s">
        <v>392</v>
      </c>
      <c r="G90" s="74"/>
      <c r="H90" s="88">
        <f>H91</f>
        <v>707.5</v>
      </c>
      <c r="I90" s="88">
        <f>I91</f>
        <v>707.5</v>
      </c>
      <c r="J90" s="88">
        <f t="shared" si="0"/>
        <v>100</v>
      </c>
    </row>
    <row r="91" spans="1:10" ht="42" customHeight="1">
      <c r="A91" s="202" t="s">
        <v>247</v>
      </c>
      <c r="B91" s="202"/>
      <c r="C91" s="202"/>
      <c r="D91" s="74" t="s">
        <v>148</v>
      </c>
      <c r="E91" s="74" t="s">
        <v>117</v>
      </c>
      <c r="F91" s="74" t="s">
        <v>392</v>
      </c>
      <c r="G91" s="74" t="s">
        <v>246</v>
      </c>
      <c r="H91" s="88">
        <v>707.5</v>
      </c>
      <c r="I91" s="88">
        <v>707.5</v>
      </c>
      <c r="J91" s="88">
        <f t="shared" si="0"/>
        <v>100</v>
      </c>
    </row>
    <row r="92" spans="1:10" ht="27" customHeight="1">
      <c r="A92" s="202" t="s">
        <v>381</v>
      </c>
      <c r="B92" s="202"/>
      <c r="C92" s="202"/>
      <c r="D92" s="74" t="s">
        <v>148</v>
      </c>
      <c r="E92" s="74" t="s">
        <v>117</v>
      </c>
      <c r="F92" s="74" t="s">
        <v>393</v>
      </c>
      <c r="G92" s="87"/>
      <c r="H92" s="88">
        <f>H93+H95</f>
        <v>168.2</v>
      </c>
      <c r="I92" s="88">
        <f>I93+I95</f>
        <v>116.9</v>
      </c>
      <c r="J92" s="88">
        <f t="shared" si="0"/>
        <v>69.50059453032105</v>
      </c>
    </row>
    <row r="93" spans="1:10" ht="102" customHeight="1">
      <c r="A93" s="199" t="s">
        <v>0</v>
      </c>
      <c r="B93" s="200"/>
      <c r="C93" s="201"/>
      <c r="D93" s="74" t="s">
        <v>148</v>
      </c>
      <c r="E93" s="74" t="s">
        <v>117</v>
      </c>
      <c r="F93" s="74" t="s">
        <v>1</v>
      </c>
      <c r="G93" s="87"/>
      <c r="H93" s="88">
        <f>H94</f>
        <v>132.2</v>
      </c>
      <c r="I93" s="88">
        <f>I94</f>
        <v>86.7</v>
      </c>
      <c r="J93" s="88">
        <f t="shared" si="0"/>
        <v>65.58245083207262</v>
      </c>
    </row>
    <row r="94" spans="1:10" ht="48" customHeight="1">
      <c r="A94" s="202" t="s">
        <v>247</v>
      </c>
      <c r="B94" s="202"/>
      <c r="C94" s="202"/>
      <c r="D94" s="74" t="s">
        <v>148</v>
      </c>
      <c r="E94" s="74" t="s">
        <v>117</v>
      </c>
      <c r="F94" s="74" t="s">
        <v>1</v>
      </c>
      <c r="G94" s="74" t="s">
        <v>246</v>
      </c>
      <c r="H94" s="88">
        <v>132.2</v>
      </c>
      <c r="I94" s="88">
        <v>86.7</v>
      </c>
      <c r="J94" s="88">
        <f t="shared" si="0"/>
        <v>65.58245083207262</v>
      </c>
    </row>
    <row r="95" spans="1:10" ht="99.75" customHeight="1">
      <c r="A95" s="199" t="s">
        <v>2</v>
      </c>
      <c r="B95" s="200"/>
      <c r="C95" s="201"/>
      <c r="D95" s="74" t="s">
        <v>148</v>
      </c>
      <c r="E95" s="74" t="s">
        <v>117</v>
      </c>
      <c r="F95" s="74" t="s">
        <v>3</v>
      </c>
      <c r="G95" s="74"/>
      <c r="H95" s="88">
        <f>H96</f>
        <v>36</v>
      </c>
      <c r="I95" s="88">
        <f>I96</f>
        <v>30.2</v>
      </c>
      <c r="J95" s="88">
        <f t="shared" si="0"/>
        <v>83.88888888888889</v>
      </c>
    </row>
    <row r="96" spans="1:10" ht="48" customHeight="1">
      <c r="A96" s="202" t="s">
        <v>247</v>
      </c>
      <c r="B96" s="202"/>
      <c r="C96" s="202"/>
      <c r="D96" s="74" t="s">
        <v>148</v>
      </c>
      <c r="E96" s="74" t="s">
        <v>117</v>
      </c>
      <c r="F96" s="74" t="s">
        <v>3</v>
      </c>
      <c r="G96" s="74" t="s">
        <v>246</v>
      </c>
      <c r="H96" s="88">
        <v>36</v>
      </c>
      <c r="I96" s="88">
        <v>30.2</v>
      </c>
      <c r="J96" s="88">
        <f t="shared" si="0"/>
        <v>83.88888888888889</v>
      </c>
    </row>
    <row r="97" spans="1:10" ht="48" customHeight="1">
      <c r="A97" s="199" t="s">
        <v>387</v>
      </c>
      <c r="B97" s="200"/>
      <c r="C97" s="201"/>
      <c r="D97" s="74" t="s">
        <v>148</v>
      </c>
      <c r="E97" s="74" t="s">
        <v>117</v>
      </c>
      <c r="F97" s="74" t="s">
        <v>4</v>
      </c>
      <c r="G97" s="74"/>
      <c r="H97" s="88">
        <f>H98</f>
        <v>180</v>
      </c>
      <c r="I97" s="88">
        <f>I98</f>
        <v>180</v>
      </c>
      <c r="J97" s="88">
        <f t="shared" si="0"/>
        <v>100</v>
      </c>
    </row>
    <row r="98" spans="1:10" ht="36" customHeight="1">
      <c r="A98" s="199" t="s">
        <v>265</v>
      </c>
      <c r="B98" s="200"/>
      <c r="C98" s="201"/>
      <c r="D98" s="74" t="s">
        <v>148</v>
      </c>
      <c r="E98" s="74" t="s">
        <v>117</v>
      </c>
      <c r="F98" s="74" t="s">
        <v>5</v>
      </c>
      <c r="G98" s="74"/>
      <c r="H98" s="88">
        <f>H99</f>
        <v>180</v>
      </c>
      <c r="I98" s="88">
        <f>I99</f>
        <v>180</v>
      </c>
      <c r="J98" s="88">
        <f t="shared" si="0"/>
        <v>100</v>
      </c>
    </row>
    <row r="99" spans="1:10" ht="48" customHeight="1">
      <c r="A99" s="202" t="s">
        <v>247</v>
      </c>
      <c r="B99" s="202"/>
      <c r="C99" s="202"/>
      <c r="D99" s="74" t="s">
        <v>148</v>
      </c>
      <c r="E99" s="74" t="s">
        <v>117</v>
      </c>
      <c r="F99" s="74" t="s">
        <v>5</v>
      </c>
      <c r="G99" s="74" t="s">
        <v>246</v>
      </c>
      <c r="H99" s="88">
        <v>180</v>
      </c>
      <c r="I99" s="88">
        <v>180</v>
      </c>
      <c r="J99" s="88">
        <f t="shared" si="0"/>
        <v>100</v>
      </c>
    </row>
    <row r="100" spans="1:10" ht="31.5" customHeight="1">
      <c r="A100" s="195" t="s">
        <v>7</v>
      </c>
      <c r="B100" s="196"/>
      <c r="C100" s="197"/>
      <c r="D100" s="74" t="s">
        <v>148</v>
      </c>
      <c r="E100" s="74" t="s">
        <v>6</v>
      </c>
      <c r="F100" s="74"/>
      <c r="G100" s="74"/>
      <c r="H100" s="88">
        <f aca="true" t="shared" si="2" ref="H100:I102">H101</f>
        <v>172.2</v>
      </c>
      <c r="I100" s="88">
        <f t="shared" si="2"/>
        <v>172.2</v>
      </c>
      <c r="J100" s="88">
        <f t="shared" si="0"/>
        <v>100</v>
      </c>
    </row>
    <row r="101" spans="1:10" ht="66.75" customHeight="1">
      <c r="A101" s="195" t="s">
        <v>8</v>
      </c>
      <c r="B101" s="196"/>
      <c r="C101" s="197"/>
      <c r="D101" s="74" t="s">
        <v>148</v>
      </c>
      <c r="E101" s="74" t="s">
        <v>6</v>
      </c>
      <c r="F101" s="74" t="s">
        <v>9</v>
      </c>
      <c r="G101" s="74"/>
      <c r="H101" s="88">
        <f t="shared" si="2"/>
        <v>172.2</v>
      </c>
      <c r="I101" s="88">
        <f t="shared" si="2"/>
        <v>172.2</v>
      </c>
      <c r="J101" s="88">
        <f t="shared" si="0"/>
        <v>100</v>
      </c>
    </row>
    <row r="102" spans="1:10" ht="39" customHeight="1">
      <c r="A102" s="195" t="s">
        <v>10</v>
      </c>
      <c r="B102" s="196"/>
      <c r="C102" s="197"/>
      <c r="D102" s="74" t="s">
        <v>148</v>
      </c>
      <c r="E102" s="74" t="s">
        <v>6</v>
      </c>
      <c r="F102" s="74" t="s">
        <v>11</v>
      </c>
      <c r="G102" s="74"/>
      <c r="H102" s="88">
        <f t="shared" si="2"/>
        <v>172.2</v>
      </c>
      <c r="I102" s="88">
        <f t="shared" si="2"/>
        <v>172.2</v>
      </c>
      <c r="J102" s="88">
        <f t="shared" si="0"/>
        <v>100</v>
      </c>
    </row>
    <row r="103" spans="1:10" ht="26.25" customHeight="1">
      <c r="A103" s="199" t="s">
        <v>344</v>
      </c>
      <c r="B103" s="200"/>
      <c r="C103" s="201"/>
      <c r="D103" s="74" t="s">
        <v>148</v>
      </c>
      <c r="E103" s="74" t="s">
        <v>6</v>
      </c>
      <c r="F103" s="74" t="s">
        <v>11</v>
      </c>
      <c r="G103" s="74" t="s">
        <v>237</v>
      </c>
      <c r="H103" s="88">
        <v>172.2</v>
      </c>
      <c r="I103" s="88">
        <v>172.2</v>
      </c>
      <c r="J103" s="88">
        <f t="shared" si="0"/>
        <v>100</v>
      </c>
    </row>
    <row r="104" spans="1:10" ht="24.75" customHeight="1">
      <c r="A104" s="202" t="s">
        <v>266</v>
      </c>
      <c r="B104" s="202"/>
      <c r="C104" s="202"/>
      <c r="D104" s="74" t="s">
        <v>148</v>
      </c>
      <c r="E104" s="74" t="s">
        <v>180</v>
      </c>
      <c r="F104" s="87"/>
      <c r="G104" s="87"/>
      <c r="H104" s="88">
        <f>H106</f>
        <v>81.1</v>
      </c>
      <c r="I104" s="88">
        <f>I106</f>
        <v>81.1</v>
      </c>
      <c r="J104" s="88">
        <f t="shared" si="0"/>
        <v>100</v>
      </c>
    </row>
    <row r="105" spans="1:10" ht="49.5" customHeight="1">
      <c r="A105" s="199" t="s">
        <v>12</v>
      </c>
      <c r="B105" s="200"/>
      <c r="C105" s="201"/>
      <c r="D105" s="74" t="s">
        <v>148</v>
      </c>
      <c r="E105" s="74" t="s">
        <v>180</v>
      </c>
      <c r="F105" s="74" t="s">
        <v>13</v>
      </c>
      <c r="G105" s="87"/>
      <c r="H105" s="88">
        <f>H106</f>
        <v>81.1</v>
      </c>
      <c r="I105" s="88">
        <f>I106</f>
        <v>81.1</v>
      </c>
      <c r="J105" s="88">
        <f t="shared" si="0"/>
        <v>100</v>
      </c>
    </row>
    <row r="106" spans="1:10" ht="36" customHeight="1">
      <c r="A106" s="203" t="s">
        <v>14</v>
      </c>
      <c r="B106" s="203"/>
      <c r="C106" s="203"/>
      <c r="D106" s="74" t="s">
        <v>148</v>
      </c>
      <c r="E106" s="74" t="s">
        <v>180</v>
      </c>
      <c r="F106" s="74" t="s">
        <v>15</v>
      </c>
      <c r="G106" s="87"/>
      <c r="H106" s="88">
        <f>H107</f>
        <v>81.1</v>
      </c>
      <c r="I106" s="88">
        <f>I107</f>
        <v>81.1</v>
      </c>
      <c r="J106" s="88">
        <f t="shared" si="0"/>
        <v>100</v>
      </c>
    </row>
    <row r="107" spans="1:10" ht="27" customHeight="1">
      <c r="A107" s="202" t="s">
        <v>249</v>
      </c>
      <c r="B107" s="202"/>
      <c r="C107" s="202"/>
      <c r="D107" s="74" t="s">
        <v>148</v>
      </c>
      <c r="E107" s="74" t="s">
        <v>180</v>
      </c>
      <c r="F107" s="74" t="s">
        <v>15</v>
      </c>
      <c r="G107" s="74" t="s">
        <v>248</v>
      </c>
      <c r="H107" s="88">
        <v>81.1</v>
      </c>
      <c r="I107" s="88">
        <v>81.1</v>
      </c>
      <c r="J107" s="88">
        <f t="shared" si="0"/>
        <v>100</v>
      </c>
    </row>
    <row r="108" spans="1:10" ht="15" customHeight="1">
      <c r="A108" s="202" t="s">
        <v>152</v>
      </c>
      <c r="B108" s="202"/>
      <c r="C108" s="202"/>
      <c r="D108" s="74" t="s">
        <v>148</v>
      </c>
      <c r="E108" s="74" t="s">
        <v>151</v>
      </c>
      <c r="F108" s="87"/>
      <c r="G108" s="87"/>
      <c r="H108" s="88">
        <f>H110</f>
        <v>3</v>
      </c>
      <c r="I108" s="88">
        <f>I110</f>
        <v>3</v>
      </c>
      <c r="J108" s="88">
        <f t="shared" si="0"/>
        <v>100</v>
      </c>
    </row>
    <row r="109" spans="1:10" ht="53.25" customHeight="1">
      <c r="A109" s="200" t="s">
        <v>16</v>
      </c>
      <c r="B109" s="200"/>
      <c r="C109" s="201"/>
      <c r="D109" s="74" t="s">
        <v>148</v>
      </c>
      <c r="E109" s="74" t="s">
        <v>151</v>
      </c>
      <c r="F109" s="74" t="s">
        <v>17</v>
      </c>
      <c r="G109" s="87"/>
      <c r="H109" s="88">
        <f>H110</f>
        <v>3</v>
      </c>
      <c r="I109" s="88">
        <f>I110</f>
        <v>3</v>
      </c>
      <c r="J109" s="88">
        <f t="shared" si="0"/>
        <v>100</v>
      </c>
    </row>
    <row r="110" spans="1:10" ht="34.5" customHeight="1">
      <c r="A110" s="202" t="s">
        <v>250</v>
      </c>
      <c r="B110" s="202"/>
      <c r="C110" s="202"/>
      <c r="D110" s="74" t="s">
        <v>148</v>
      </c>
      <c r="E110" s="74" t="s">
        <v>151</v>
      </c>
      <c r="F110" s="74" t="s">
        <v>18</v>
      </c>
      <c r="G110" s="87"/>
      <c r="H110" s="88">
        <f>H111</f>
        <v>3</v>
      </c>
      <c r="I110" s="88">
        <f>I111</f>
        <v>3</v>
      </c>
      <c r="J110" s="88">
        <f t="shared" si="0"/>
        <v>100</v>
      </c>
    </row>
    <row r="111" spans="1:10" ht="23.25" customHeight="1">
      <c r="A111" s="205" t="s">
        <v>344</v>
      </c>
      <c r="B111" s="205"/>
      <c r="C111" s="206"/>
      <c r="D111" s="74" t="s">
        <v>148</v>
      </c>
      <c r="E111" s="74" t="s">
        <v>151</v>
      </c>
      <c r="F111" s="74" t="s">
        <v>18</v>
      </c>
      <c r="G111" s="74" t="s">
        <v>237</v>
      </c>
      <c r="H111" s="88">
        <v>3</v>
      </c>
      <c r="I111" s="88">
        <v>3</v>
      </c>
      <c r="J111" s="88">
        <f t="shared" si="0"/>
        <v>100</v>
      </c>
    </row>
    <row r="112" spans="1:10" ht="34.5" customHeight="1">
      <c r="A112" s="208" t="s">
        <v>260</v>
      </c>
      <c r="B112" s="208"/>
      <c r="C112" s="208"/>
      <c r="D112" s="74" t="s">
        <v>148</v>
      </c>
      <c r="E112" s="74" t="s">
        <v>256</v>
      </c>
      <c r="F112" s="74"/>
      <c r="G112" s="74"/>
      <c r="H112" s="88">
        <f>H114</f>
        <v>1.4</v>
      </c>
      <c r="I112" s="88">
        <f>I114</f>
        <v>1.3</v>
      </c>
      <c r="J112" s="88">
        <f t="shared" si="0"/>
        <v>92.85714285714288</v>
      </c>
    </row>
    <row r="113" spans="1:10" ht="17.25" customHeight="1">
      <c r="A113" s="204" t="s">
        <v>22</v>
      </c>
      <c r="B113" s="205"/>
      <c r="C113" s="206"/>
      <c r="D113" s="74" t="s">
        <v>148</v>
      </c>
      <c r="E113" s="74" t="s">
        <v>256</v>
      </c>
      <c r="F113" s="74" t="s">
        <v>19</v>
      </c>
      <c r="G113" s="74"/>
      <c r="H113" s="88">
        <f>H114</f>
        <v>1.4</v>
      </c>
      <c r="I113" s="88">
        <f>I114</f>
        <v>1.3</v>
      </c>
      <c r="J113" s="88">
        <f t="shared" si="0"/>
        <v>92.85714285714288</v>
      </c>
    </row>
    <row r="114" spans="1:10" ht="26.25" customHeight="1">
      <c r="A114" s="208" t="s">
        <v>258</v>
      </c>
      <c r="B114" s="208"/>
      <c r="C114" s="208"/>
      <c r="D114" s="74" t="s">
        <v>148</v>
      </c>
      <c r="E114" s="74" t="s">
        <v>256</v>
      </c>
      <c r="F114" s="74" t="s">
        <v>20</v>
      </c>
      <c r="G114" s="74"/>
      <c r="H114" s="88">
        <f>H115</f>
        <v>1.4</v>
      </c>
      <c r="I114" s="88">
        <f>I115</f>
        <v>1.3</v>
      </c>
      <c r="J114" s="88">
        <f>I114/H114*100</f>
        <v>92.85714285714288</v>
      </c>
    </row>
    <row r="115" spans="1:10" ht="27" customHeight="1">
      <c r="A115" s="204" t="s">
        <v>21</v>
      </c>
      <c r="B115" s="205"/>
      <c r="C115" s="206"/>
      <c r="D115" s="74" t="s">
        <v>148</v>
      </c>
      <c r="E115" s="74" t="s">
        <v>256</v>
      </c>
      <c r="F115" s="74" t="s">
        <v>20</v>
      </c>
      <c r="G115" s="74" t="s">
        <v>257</v>
      </c>
      <c r="H115" s="88">
        <v>1.4</v>
      </c>
      <c r="I115" s="88">
        <v>1.3</v>
      </c>
      <c r="J115" s="88">
        <f>I115/H115*100</f>
        <v>92.85714285714288</v>
      </c>
    </row>
    <row r="116" ht="32.25" customHeight="1"/>
    <row r="117" spans="1:10" ht="18.75" customHeight="1">
      <c r="A117" s="207" t="s">
        <v>171</v>
      </c>
      <c r="B117" s="207"/>
      <c r="C117" s="207"/>
      <c r="D117" s="207"/>
      <c r="E117" s="207"/>
      <c r="H117" s="183" t="s">
        <v>255</v>
      </c>
      <c r="I117" s="183"/>
      <c r="J117" s="183"/>
    </row>
  </sheetData>
  <mergeCells count="116">
    <mergeCell ref="A51:C51"/>
    <mergeCell ref="A52:C52"/>
    <mergeCell ref="A45:C45"/>
    <mergeCell ref="A46:C46"/>
    <mergeCell ref="A49:C49"/>
    <mergeCell ref="A48:C48"/>
    <mergeCell ref="A114:C114"/>
    <mergeCell ref="A27:C27"/>
    <mergeCell ref="A30:C30"/>
    <mergeCell ref="A38:C38"/>
    <mergeCell ref="A28:C28"/>
    <mergeCell ref="A29:C29"/>
    <mergeCell ref="A31:C31"/>
    <mergeCell ref="A32:C32"/>
    <mergeCell ref="A42:C42"/>
    <mergeCell ref="A50:C50"/>
    <mergeCell ref="A5:J5"/>
    <mergeCell ref="A7:C7"/>
    <mergeCell ref="A8:C8"/>
    <mergeCell ref="A9:C9"/>
    <mergeCell ref="E9:G9"/>
    <mergeCell ref="I6:J6"/>
    <mergeCell ref="A10:C10"/>
    <mergeCell ref="A11:C11"/>
    <mergeCell ref="A12:C12"/>
    <mergeCell ref="A23:C23"/>
    <mergeCell ref="A13:C13"/>
    <mergeCell ref="A14:C14"/>
    <mergeCell ref="A22:C22"/>
    <mergeCell ref="A15:C15"/>
    <mergeCell ref="A26:C26"/>
    <mergeCell ref="A18:C18"/>
    <mergeCell ref="A19:C19"/>
    <mergeCell ref="A16:C16"/>
    <mergeCell ref="A17:C17"/>
    <mergeCell ref="A20:C20"/>
    <mergeCell ref="A21:C21"/>
    <mergeCell ref="A90:C90"/>
    <mergeCell ref="A111:C111"/>
    <mergeCell ref="A101:C101"/>
    <mergeCell ref="A93:C93"/>
    <mergeCell ref="A99:C99"/>
    <mergeCell ref="A103:C103"/>
    <mergeCell ref="A91:C91"/>
    <mergeCell ref="A43:C43"/>
    <mergeCell ref="A44:C44"/>
    <mergeCell ref="A41:C41"/>
    <mergeCell ref="A47:C47"/>
    <mergeCell ref="F3:J3"/>
    <mergeCell ref="F1:J1"/>
    <mergeCell ref="A39:C39"/>
    <mergeCell ref="A40:C40"/>
    <mergeCell ref="A33:C33"/>
    <mergeCell ref="A34:C34"/>
    <mergeCell ref="A36:C36"/>
    <mergeCell ref="A37:C37"/>
    <mergeCell ref="A24:C24"/>
    <mergeCell ref="A25:C25"/>
    <mergeCell ref="H117:J117"/>
    <mergeCell ref="A104:C104"/>
    <mergeCell ref="A106:C106"/>
    <mergeCell ref="A107:C107"/>
    <mergeCell ref="A108:C108"/>
    <mergeCell ref="A110:C110"/>
    <mergeCell ref="A113:C113"/>
    <mergeCell ref="A115:C115"/>
    <mergeCell ref="A117:E117"/>
    <mergeCell ref="A112:C112"/>
    <mergeCell ref="A56:C56"/>
    <mergeCell ref="A79:C79"/>
    <mergeCell ref="A63:C63"/>
    <mergeCell ref="A65:C65"/>
    <mergeCell ref="A66:C66"/>
    <mergeCell ref="A69:C69"/>
    <mergeCell ref="A68:C68"/>
    <mergeCell ref="A70:C70"/>
    <mergeCell ref="A55:C55"/>
    <mergeCell ref="A53:C53"/>
    <mergeCell ref="A58:C58"/>
    <mergeCell ref="A77:C77"/>
    <mergeCell ref="A71:C71"/>
    <mergeCell ref="A54:C54"/>
    <mergeCell ref="A60:C60"/>
    <mergeCell ref="A57:C57"/>
    <mergeCell ref="A59:C59"/>
    <mergeCell ref="A64:C64"/>
    <mergeCell ref="A72:C72"/>
    <mergeCell ref="A73:C73"/>
    <mergeCell ref="A74:C74"/>
    <mergeCell ref="A84:C84"/>
    <mergeCell ref="A75:C75"/>
    <mergeCell ref="A76:C76"/>
    <mergeCell ref="A78:C78"/>
    <mergeCell ref="A80:C80"/>
    <mergeCell ref="A82:C82"/>
    <mergeCell ref="A83:C83"/>
    <mergeCell ref="A81:C81"/>
    <mergeCell ref="A105:C105"/>
    <mergeCell ref="A109:C109"/>
    <mergeCell ref="A92:C92"/>
    <mergeCell ref="A94:C94"/>
    <mergeCell ref="A95:C95"/>
    <mergeCell ref="A96:C96"/>
    <mergeCell ref="A97:C97"/>
    <mergeCell ref="A98:C98"/>
    <mergeCell ref="A86:C86"/>
    <mergeCell ref="A100:C100"/>
    <mergeCell ref="A102:C102"/>
    <mergeCell ref="A35:C35"/>
    <mergeCell ref="A61:C61"/>
    <mergeCell ref="A62:C62"/>
    <mergeCell ref="A67:C67"/>
    <mergeCell ref="A87:C87"/>
    <mergeCell ref="A88:C88"/>
    <mergeCell ref="A89:C89"/>
    <mergeCell ref="A85:C85"/>
  </mergeCells>
  <printOptions/>
  <pageMargins left="0.75" right="0.25" top="0.39" bottom="0.25" header="0.23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D35" sqref="D35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217" t="s">
        <v>193</v>
      </c>
      <c r="D1" s="217"/>
      <c r="E1" s="34"/>
    </row>
    <row r="2" spans="3:5" ht="6" customHeight="1">
      <c r="C2" s="35"/>
      <c r="D2" s="35"/>
      <c r="E2" s="35"/>
    </row>
    <row r="3" spans="3:5" ht="12.75">
      <c r="C3" s="170" t="s">
        <v>23</v>
      </c>
      <c r="D3" s="222"/>
      <c r="E3" s="222"/>
    </row>
    <row r="4" spans="2:5" ht="12.75" customHeight="1">
      <c r="B4" s="1"/>
      <c r="C4" s="222"/>
      <c r="D4" s="222"/>
      <c r="E4" s="222"/>
    </row>
    <row r="5" spans="3:5" ht="102.75" customHeight="1">
      <c r="C5" s="222"/>
      <c r="D5" s="222"/>
      <c r="E5" s="222"/>
    </row>
    <row r="7" spans="1:5" ht="33.75" customHeight="1">
      <c r="A7" s="218" t="s">
        <v>184</v>
      </c>
      <c r="B7" s="219"/>
      <c r="C7" s="219"/>
      <c r="D7" s="219"/>
      <c r="E7" s="219"/>
    </row>
    <row r="8" spans="1:5" ht="18.75" customHeight="1">
      <c r="A8" s="4"/>
      <c r="B8" s="4"/>
      <c r="C8" s="4"/>
      <c r="D8" s="224" t="s">
        <v>209</v>
      </c>
      <c r="E8" s="224"/>
    </row>
    <row r="9" spans="1:5" ht="81.75" customHeight="1">
      <c r="A9" s="6" t="s">
        <v>31</v>
      </c>
      <c r="B9" s="6" t="s">
        <v>77</v>
      </c>
      <c r="C9" s="39" t="s">
        <v>318</v>
      </c>
      <c r="D9" s="6" t="s">
        <v>305</v>
      </c>
      <c r="E9" s="6" t="s">
        <v>154</v>
      </c>
    </row>
    <row r="10" spans="1:5" ht="14.25">
      <c r="A10" s="107">
        <v>100</v>
      </c>
      <c r="B10" s="108" t="s">
        <v>46</v>
      </c>
      <c r="C10" s="20">
        <f>SUM(C11:C15)</f>
        <v>4411.9</v>
      </c>
      <c r="D10" s="20">
        <f>SUM(D11:D15)</f>
        <v>4069.5</v>
      </c>
      <c r="E10" s="20">
        <f aca="true" t="shared" si="0" ref="E10:E38">D10/C10*100</f>
        <v>92.23917133207917</v>
      </c>
    </row>
    <row r="11" spans="1:5" ht="44.25" customHeight="1">
      <c r="A11" s="109">
        <v>102</v>
      </c>
      <c r="B11" s="106" t="s">
        <v>60</v>
      </c>
      <c r="C11" s="21">
        <v>534.1</v>
      </c>
      <c r="D11" s="21">
        <v>534.1</v>
      </c>
      <c r="E11" s="21">
        <f t="shared" si="0"/>
        <v>100</v>
      </c>
    </row>
    <row r="12" spans="1:5" ht="75">
      <c r="A12" s="110">
        <v>104</v>
      </c>
      <c r="B12" s="111" t="s">
        <v>185</v>
      </c>
      <c r="C12" s="63">
        <v>3483.6</v>
      </c>
      <c r="D12" s="63">
        <v>3483.3</v>
      </c>
      <c r="E12" s="21">
        <f t="shared" si="0"/>
        <v>99.99138821908372</v>
      </c>
    </row>
    <row r="13" spans="1:5" ht="45">
      <c r="A13" s="110">
        <v>106</v>
      </c>
      <c r="B13" s="111" t="s">
        <v>215</v>
      </c>
      <c r="C13" s="63">
        <v>39.6</v>
      </c>
      <c r="D13" s="63">
        <v>39.6</v>
      </c>
      <c r="E13" s="21">
        <f t="shared" si="0"/>
        <v>100</v>
      </c>
    </row>
    <row r="14" spans="1:5" ht="15">
      <c r="A14" s="110">
        <v>111</v>
      </c>
      <c r="B14" s="111" t="s">
        <v>178</v>
      </c>
      <c r="C14" s="63">
        <v>342.1</v>
      </c>
      <c r="D14" s="63">
        <v>0</v>
      </c>
      <c r="E14" s="21">
        <f t="shared" si="0"/>
        <v>0</v>
      </c>
    </row>
    <row r="15" spans="1:5" ht="15">
      <c r="A15" s="112">
        <v>113</v>
      </c>
      <c r="B15" s="111" t="s">
        <v>47</v>
      </c>
      <c r="C15" s="64">
        <v>12.5</v>
      </c>
      <c r="D15" s="64">
        <v>12.5</v>
      </c>
      <c r="E15" s="21">
        <f t="shared" si="0"/>
        <v>100</v>
      </c>
    </row>
    <row r="16" spans="1:5" ht="14.25">
      <c r="A16" s="113">
        <v>200</v>
      </c>
      <c r="B16" s="114" t="s">
        <v>186</v>
      </c>
      <c r="C16" s="65">
        <f>SUM(C17)</f>
        <v>190.4</v>
      </c>
      <c r="D16" s="65">
        <f>SUM(D17)</f>
        <v>190.4</v>
      </c>
      <c r="E16" s="65">
        <f>D16/C16*100</f>
        <v>100</v>
      </c>
    </row>
    <row r="17" spans="1:5" ht="15">
      <c r="A17" s="112">
        <v>203</v>
      </c>
      <c r="B17" s="111" t="s">
        <v>181</v>
      </c>
      <c r="C17" s="64">
        <v>190.4</v>
      </c>
      <c r="D17" s="64">
        <v>190.4</v>
      </c>
      <c r="E17" s="21">
        <f>D17/C17*100</f>
        <v>100</v>
      </c>
    </row>
    <row r="18" spans="1:5" ht="28.5">
      <c r="A18" s="113">
        <v>300</v>
      </c>
      <c r="B18" s="114" t="s">
        <v>48</v>
      </c>
      <c r="C18" s="65">
        <f>SUM(C19:C20)</f>
        <v>2</v>
      </c>
      <c r="D18" s="65">
        <f>SUM(D19:D20)</f>
        <v>2</v>
      </c>
      <c r="E18" s="20">
        <f t="shared" si="0"/>
        <v>100</v>
      </c>
    </row>
    <row r="19" spans="1:5" ht="45" hidden="1">
      <c r="A19" s="112">
        <v>309</v>
      </c>
      <c r="B19" s="111" t="s">
        <v>187</v>
      </c>
      <c r="C19" s="64"/>
      <c r="D19" s="64"/>
      <c r="E19" s="21" t="e">
        <f t="shared" si="0"/>
        <v>#DIV/0!</v>
      </c>
    </row>
    <row r="20" spans="1:5" ht="45">
      <c r="A20" s="112">
        <v>314</v>
      </c>
      <c r="B20" s="111" t="s">
        <v>84</v>
      </c>
      <c r="C20" s="64">
        <v>2</v>
      </c>
      <c r="D20" s="64">
        <v>2</v>
      </c>
      <c r="E20" s="21">
        <f t="shared" si="0"/>
        <v>100</v>
      </c>
    </row>
    <row r="21" spans="1:6" ht="14.25">
      <c r="A21" s="113">
        <v>400</v>
      </c>
      <c r="B21" s="114" t="s">
        <v>49</v>
      </c>
      <c r="C21" s="65">
        <f>SUM(C22:C23)</f>
        <v>1777.4</v>
      </c>
      <c r="D21" s="65">
        <f>SUM(D22:D23)</f>
        <v>1738.1999999999998</v>
      </c>
      <c r="E21" s="20">
        <f t="shared" si="0"/>
        <v>97.79453133790929</v>
      </c>
      <c r="F21" s="12"/>
    </row>
    <row r="22" spans="1:6" ht="15">
      <c r="A22" s="112">
        <v>409</v>
      </c>
      <c r="B22" s="115" t="s">
        <v>202</v>
      </c>
      <c r="C22" s="64">
        <v>1698.2</v>
      </c>
      <c r="D22" s="64">
        <v>1664.6</v>
      </c>
      <c r="E22" s="21">
        <f t="shared" si="0"/>
        <v>98.02143446001648</v>
      </c>
      <c r="F22" s="12"/>
    </row>
    <row r="23" spans="1:5" ht="18.75" customHeight="1">
      <c r="A23" s="112">
        <v>412</v>
      </c>
      <c r="B23" s="111" t="s">
        <v>50</v>
      </c>
      <c r="C23" s="64">
        <v>79.2</v>
      </c>
      <c r="D23" s="64">
        <v>73.6</v>
      </c>
      <c r="E23" s="21">
        <f t="shared" si="0"/>
        <v>92.92929292929291</v>
      </c>
    </row>
    <row r="24" spans="1:6" ht="14.25">
      <c r="A24" s="113">
        <v>500</v>
      </c>
      <c r="B24" s="114" t="s">
        <v>51</v>
      </c>
      <c r="C24" s="65">
        <f>SUM(C25:C26)</f>
        <v>2417</v>
      </c>
      <c r="D24" s="65">
        <f>SUM(D25:D26)</f>
        <v>2309.3</v>
      </c>
      <c r="E24" s="20">
        <f t="shared" si="0"/>
        <v>95.54406288787754</v>
      </c>
      <c r="F24" s="12"/>
    </row>
    <row r="25" spans="1:5" ht="15">
      <c r="A25" s="112">
        <v>502</v>
      </c>
      <c r="B25" s="111" t="s">
        <v>52</v>
      </c>
      <c r="C25" s="64">
        <v>1607.5</v>
      </c>
      <c r="D25" s="64">
        <v>1607.4</v>
      </c>
      <c r="E25" s="21">
        <f t="shared" si="0"/>
        <v>99.99377916018663</v>
      </c>
    </row>
    <row r="26" spans="1:5" ht="15">
      <c r="A26" s="112">
        <v>503</v>
      </c>
      <c r="B26" s="111" t="s">
        <v>53</v>
      </c>
      <c r="C26" s="64">
        <v>809.5</v>
      </c>
      <c r="D26" s="64">
        <v>701.9</v>
      </c>
      <c r="E26" s="21">
        <f t="shared" si="0"/>
        <v>86.70784434836318</v>
      </c>
    </row>
    <row r="27" spans="1:5" ht="14.25">
      <c r="A27" s="113">
        <v>700</v>
      </c>
      <c r="B27" s="114" t="s">
        <v>54</v>
      </c>
      <c r="C27" s="65">
        <f>C28</f>
        <v>44.1</v>
      </c>
      <c r="D27" s="65">
        <f>D28</f>
        <v>44</v>
      </c>
      <c r="E27" s="20">
        <f t="shared" si="0"/>
        <v>99.77324263038548</v>
      </c>
    </row>
    <row r="28" spans="1:5" ht="15">
      <c r="A28" s="112">
        <v>707</v>
      </c>
      <c r="B28" s="111" t="s">
        <v>55</v>
      </c>
      <c r="C28" s="64">
        <v>44.1</v>
      </c>
      <c r="D28" s="64">
        <v>44</v>
      </c>
      <c r="E28" s="21">
        <f t="shared" si="0"/>
        <v>99.77324263038548</v>
      </c>
    </row>
    <row r="29" spans="1:5" ht="14.25">
      <c r="A29" s="113">
        <v>800</v>
      </c>
      <c r="B29" s="114" t="s">
        <v>156</v>
      </c>
      <c r="C29" s="65">
        <f>SUM(C30:C31)</f>
        <v>3142.1</v>
      </c>
      <c r="D29" s="65">
        <f>SUM(D30:D31)</f>
        <v>2986.5</v>
      </c>
      <c r="E29" s="20">
        <f t="shared" si="0"/>
        <v>95.04789790267655</v>
      </c>
    </row>
    <row r="30" spans="1:5" ht="15">
      <c r="A30" s="112">
        <v>801</v>
      </c>
      <c r="B30" s="111" t="s">
        <v>56</v>
      </c>
      <c r="C30" s="64">
        <v>2969.9</v>
      </c>
      <c r="D30" s="64">
        <v>2814.3</v>
      </c>
      <c r="E30" s="21">
        <f t="shared" si="0"/>
        <v>94.76076635576956</v>
      </c>
    </row>
    <row r="31" spans="1:5" ht="30">
      <c r="A31" s="112">
        <v>804</v>
      </c>
      <c r="B31" s="111" t="s">
        <v>7</v>
      </c>
      <c r="C31" s="64">
        <v>172.2</v>
      </c>
      <c r="D31" s="64">
        <v>172.2</v>
      </c>
      <c r="E31" s="21">
        <f t="shared" si="0"/>
        <v>100</v>
      </c>
    </row>
    <row r="32" spans="1:5" ht="14.25">
      <c r="A32" s="113">
        <v>1000</v>
      </c>
      <c r="B32" s="114" t="s">
        <v>58</v>
      </c>
      <c r="C32" s="65">
        <f>C33</f>
        <v>81.1</v>
      </c>
      <c r="D32" s="65">
        <f>D33</f>
        <v>81.1</v>
      </c>
      <c r="E32" s="20">
        <f t="shared" si="0"/>
        <v>100</v>
      </c>
    </row>
    <row r="33" spans="1:5" ht="15">
      <c r="A33" s="112">
        <v>1001</v>
      </c>
      <c r="B33" s="111" t="s">
        <v>188</v>
      </c>
      <c r="C33" s="64">
        <v>81.1</v>
      </c>
      <c r="D33" s="64">
        <v>81.1</v>
      </c>
      <c r="E33" s="21">
        <f t="shared" si="0"/>
        <v>100</v>
      </c>
    </row>
    <row r="34" spans="1:5" ht="14.25">
      <c r="A34" s="113">
        <v>1100</v>
      </c>
      <c r="B34" s="114" t="s">
        <v>57</v>
      </c>
      <c r="C34" s="65">
        <f>C35</f>
        <v>3</v>
      </c>
      <c r="D34" s="65">
        <f>D35</f>
        <v>3</v>
      </c>
      <c r="E34" s="20">
        <f>D34/C34*100</f>
        <v>100</v>
      </c>
    </row>
    <row r="35" spans="1:5" ht="15">
      <c r="A35" s="112">
        <v>1102</v>
      </c>
      <c r="B35" s="111" t="s">
        <v>155</v>
      </c>
      <c r="C35" s="64">
        <v>3</v>
      </c>
      <c r="D35" s="64">
        <v>3</v>
      </c>
      <c r="E35" s="21">
        <f>D35/C35*100</f>
        <v>100</v>
      </c>
    </row>
    <row r="36" spans="1:5" ht="28.5">
      <c r="A36" s="113">
        <v>1300</v>
      </c>
      <c r="B36" s="114" t="s">
        <v>267</v>
      </c>
      <c r="C36" s="65">
        <f>C37</f>
        <v>1.4</v>
      </c>
      <c r="D36" s="65">
        <f>D37</f>
        <v>1.3</v>
      </c>
      <c r="E36" s="20">
        <f>D36/C36*100</f>
        <v>92.85714285714288</v>
      </c>
    </row>
    <row r="37" spans="1:5" ht="15">
      <c r="A37" s="112">
        <v>1301</v>
      </c>
      <c r="B37" s="111" t="s">
        <v>259</v>
      </c>
      <c r="C37" s="64">
        <v>1.4</v>
      </c>
      <c r="D37" s="64">
        <v>1.3</v>
      </c>
      <c r="E37" s="21">
        <f>D37/C37*100</f>
        <v>92.85714285714288</v>
      </c>
    </row>
    <row r="38" spans="1:5" ht="14.25">
      <c r="A38" s="220" t="s">
        <v>81</v>
      </c>
      <c r="B38" s="221"/>
      <c r="C38" s="65">
        <f>C10+C16+C18+C21+C24+C27+C29+C34+C32+C36</f>
        <v>12070.4</v>
      </c>
      <c r="D38" s="65">
        <f>D10+D16+D18+D21+D24+D27+D29+D34+D32+D36</f>
        <v>11425.3</v>
      </c>
      <c r="E38" s="20">
        <f t="shared" si="0"/>
        <v>94.65552094379639</v>
      </c>
    </row>
    <row r="40" spans="1:5" ht="24.75" customHeight="1">
      <c r="A40" s="185" t="s">
        <v>171</v>
      </c>
      <c r="B40" s="185"/>
      <c r="C40" s="73"/>
      <c r="D40" s="223" t="s">
        <v>255</v>
      </c>
      <c r="E40" s="223"/>
    </row>
  </sheetData>
  <mergeCells count="7">
    <mergeCell ref="A40:B40"/>
    <mergeCell ref="C1:D1"/>
    <mergeCell ref="A7:E7"/>
    <mergeCell ref="A38:B38"/>
    <mergeCell ref="C3:E5"/>
    <mergeCell ref="D40:E40"/>
    <mergeCell ref="D8:E8"/>
  </mergeCells>
  <printOptions/>
  <pageMargins left="0.28" right="0.25" top="0.44" bottom="0.6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217" t="s">
        <v>192</v>
      </c>
      <c r="D2" s="217"/>
      <c r="E2" s="34"/>
    </row>
    <row r="3" spans="3:5" ht="10.5" customHeight="1">
      <c r="C3" s="35"/>
      <c r="D3" s="35"/>
      <c r="E3" s="35"/>
    </row>
    <row r="4" spans="2:6" ht="141" customHeight="1">
      <c r="B4" s="1"/>
      <c r="C4" s="191" t="s">
        <v>317</v>
      </c>
      <c r="D4" s="191"/>
      <c r="E4" s="191"/>
      <c r="F4" s="1"/>
    </row>
    <row r="6" spans="1:5" ht="30.75" customHeight="1">
      <c r="A6" s="218" t="s">
        <v>189</v>
      </c>
      <c r="B6" s="231"/>
      <c r="C6" s="231"/>
      <c r="D6" s="231"/>
      <c r="E6" s="231"/>
    </row>
    <row r="7" spans="1:5" ht="24.75" customHeight="1">
      <c r="A7" s="4"/>
      <c r="B7" s="4"/>
      <c r="C7" s="4"/>
      <c r="D7" s="232" t="s">
        <v>209</v>
      </c>
      <c r="E7" s="232"/>
    </row>
    <row r="8" spans="1:5" ht="78" customHeight="1">
      <c r="A8" s="6" t="s">
        <v>79</v>
      </c>
      <c r="B8" s="6" t="s">
        <v>82</v>
      </c>
      <c r="C8" s="126" t="s">
        <v>24</v>
      </c>
      <c r="D8" s="233" t="s">
        <v>305</v>
      </c>
      <c r="E8" s="234"/>
    </row>
    <row r="9" spans="1:5" ht="13.5">
      <c r="A9" s="239" t="s">
        <v>160</v>
      </c>
      <c r="B9" s="240"/>
      <c r="C9" s="240"/>
      <c r="D9" s="240"/>
      <c r="E9" s="241"/>
    </row>
    <row r="10" spans="1:5" ht="47.25">
      <c r="A10" s="14"/>
      <c r="B10" s="38" t="s">
        <v>85</v>
      </c>
      <c r="C10" s="29">
        <f>C17+C11</f>
        <v>1665.3999999999996</v>
      </c>
      <c r="D10" s="235">
        <f>D11+D17</f>
        <v>735.3000000000011</v>
      </c>
      <c r="E10" s="236"/>
    </row>
    <row r="11" spans="1:5" ht="44.25" customHeight="1">
      <c r="A11" s="28" t="s">
        <v>269</v>
      </c>
      <c r="B11" s="33" t="s">
        <v>268</v>
      </c>
      <c r="C11" s="29">
        <f>C12-C14</f>
        <v>946</v>
      </c>
      <c r="D11" s="248">
        <f>D12-D14</f>
        <v>946</v>
      </c>
      <c r="E11" s="249"/>
    </row>
    <row r="12" spans="1:5" ht="63">
      <c r="A12" s="16" t="s">
        <v>270</v>
      </c>
      <c r="B12" s="27" t="s">
        <v>272</v>
      </c>
      <c r="C12" s="127">
        <v>1000</v>
      </c>
      <c r="D12" s="246">
        <v>1000</v>
      </c>
      <c r="E12" s="247"/>
    </row>
    <row r="13" spans="1:5" ht="78.75">
      <c r="A13" s="16" t="s">
        <v>277</v>
      </c>
      <c r="B13" s="27" t="s">
        <v>273</v>
      </c>
      <c r="C13" s="127">
        <v>1000</v>
      </c>
      <c r="D13" s="246">
        <v>1000</v>
      </c>
      <c r="E13" s="247"/>
    </row>
    <row r="14" spans="1:5" ht="78.75">
      <c r="A14" s="16" t="s">
        <v>271</v>
      </c>
      <c r="B14" s="27" t="s">
        <v>274</v>
      </c>
      <c r="C14" s="127">
        <v>54</v>
      </c>
      <c r="D14" s="246">
        <v>54</v>
      </c>
      <c r="E14" s="247"/>
    </row>
    <row r="15" spans="1:5" ht="78.75">
      <c r="A15" s="16" t="s">
        <v>276</v>
      </c>
      <c r="B15" s="24" t="s">
        <v>275</v>
      </c>
      <c r="C15" s="32">
        <v>54</v>
      </c>
      <c r="D15" s="226">
        <v>54</v>
      </c>
      <c r="E15" s="226"/>
    </row>
    <row r="16" spans="1:5" ht="15.75">
      <c r="A16" s="6"/>
      <c r="B16" s="24"/>
      <c r="C16" s="40"/>
      <c r="D16" s="237"/>
      <c r="E16" s="238"/>
    </row>
    <row r="17" spans="1:5" s="12" customFormat="1" ht="47.25">
      <c r="A17" s="28" t="s">
        <v>61</v>
      </c>
      <c r="B17" s="38" t="s">
        <v>86</v>
      </c>
      <c r="C17" s="30">
        <f>C19+C24</f>
        <v>719.3999999999996</v>
      </c>
      <c r="D17" s="242">
        <f>D19+D24</f>
        <v>-210.6999999999989</v>
      </c>
      <c r="E17" s="243"/>
    </row>
    <row r="18" spans="1:5" ht="18.75">
      <c r="A18" s="16"/>
      <c r="B18" s="15"/>
      <c r="C18" s="31"/>
      <c r="D18" s="244"/>
      <c r="E18" s="245"/>
    </row>
    <row r="19" spans="1:5" ht="31.5">
      <c r="A19" s="16" t="s">
        <v>62</v>
      </c>
      <c r="B19" s="26" t="s">
        <v>63</v>
      </c>
      <c r="C19" s="32">
        <v>-11666.2</v>
      </c>
      <c r="D19" s="227">
        <v>-12235.3</v>
      </c>
      <c r="E19" s="228"/>
    </row>
    <row r="20" spans="1:5" ht="31.5">
      <c r="A20" s="16" t="s">
        <v>64</v>
      </c>
      <c r="B20" s="26" t="s">
        <v>65</v>
      </c>
      <c r="C20" s="32">
        <f aca="true" t="shared" si="0" ref="C20:D22">C19</f>
        <v>-11666.2</v>
      </c>
      <c r="D20" s="227">
        <f t="shared" si="0"/>
        <v>-12235.3</v>
      </c>
      <c r="E20" s="228"/>
    </row>
    <row r="21" spans="1:5" ht="31.5">
      <c r="A21" s="16" t="s">
        <v>66</v>
      </c>
      <c r="B21" s="26" t="s">
        <v>67</v>
      </c>
      <c r="C21" s="32">
        <f t="shared" si="0"/>
        <v>-11666.2</v>
      </c>
      <c r="D21" s="227">
        <f t="shared" si="0"/>
        <v>-12235.3</v>
      </c>
      <c r="E21" s="228"/>
    </row>
    <row r="22" spans="1:5" ht="47.25">
      <c r="A22" s="16" t="s">
        <v>68</v>
      </c>
      <c r="B22" s="26" t="s">
        <v>69</v>
      </c>
      <c r="C22" s="32">
        <f t="shared" si="0"/>
        <v>-11666.2</v>
      </c>
      <c r="D22" s="227">
        <f t="shared" si="0"/>
        <v>-12235.3</v>
      </c>
      <c r="E22" s="228"/>
    </row>
    <row r="23" spans="1:5" ht="18.75">
      <c r="A23" s="16"/>
      <c r="B23" s="15"/>
      <c r="C23" s="31"/>
      <c r="D23" s="229"/>
      <c r="E23" s="230"/>
    </row>
    <row r="24" spans="1:5" ht="31.5">
      <c r="A24" s="16" t="s">
        <v>70</v>
      </c>
      <c r="B24" s="26" t="s">
        <v>71</v>
      </c>
      <c r="C24" s="32">
        <v>12385.6</v>
      </c>
      <c r="D24" s="227">
        <v>12024.6</v>
      </c>
      <c r="E24" s="228"/>
    </row>
    <row r="25" spans="1:5" ht="31.5">
      <c r="A25" s="16" t="s">
        <v>72</v>
      </c>
      <c r="B25" s="26" t="s">
        <v>73</v>
      </c>
      <c r="C25" s="32">
        <f aca="true" t="shared" si="1" ref="C25:D27">C24</f>
        <v>12385.6</v>
      </c>
      <c r="D25" s="227">
        <f t="shared" si="1"/>
        <v>12024.6</v>
      </c>
      <c r="E25" s="228"/>
    </row>
    <row r="26" spans="1:5" ht="31.5">
      <c r="A26" s="16" t="s">
        <v>74</v>
      </c>
      <c r="B26" s="26" t="s">
        <v>75</v>
      </c>
      <c r="C26" s="32">
        <f t="shared" si="1"/>
        <v>12385.6</v>
      </c>
      <c r="D26" s="227">
        <f t="shared" si="1"/>
        <v>12024.6</v>
      </c>
      <c r="E26" s="228"/>
    </row>
    <row r="27" spans="1:5" ht="47.25">
      <c r="A27" s="16" t="s">
        <v>78</v>
      </c>
      <c r="B27" s="26" t="s">
        <v>76</v>
      </c>
      <c r="C27" s="32">
        <f t="shared" si="1"/>
        <v>12385.6</v>
      </c>
      <c r="D27" s="227">
        <f t="shared" si="1"/>
        <v>12024.6</v>
      </c>
      <c r="E27" s="228"/>
    </row>
    <row r="28" spans="1:4" ht="15.75">
      <c r="A28" s="13"/>
      <c r="C28" s="225"/>
      <c r="D28" s="225"/>
    </row>
    <row r="29" ht="12" customHeight="1"/>
    <row r="30" ht="12.75" hidden="1"/>
    <row r="31" spans="1:5" ht="18.75">
      <c r="A31" s="185" t="s">
        <v>171</v>
      </c>
      <c r="B31" s="185"/>
      <c r="C31" s="2"/>
      <c r="D31" s="223" t="s">
        <v>255</v>
      </c>
      <c r="E31" s="223"/>
    </row>
  </sheetData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31" right="0.23" top="0.38" bottom="1.03" header="0.17" footer="0.9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zoomScale="80" zoomScaleNormal="80" workbookViewId="0" topLeftCell="A1">
      <selection activeCell="D8" sqref="D8"/>
    </sheetView>
  </sheetViews>
  <sheetFormatPr defaultColWidth="9.00390625" defaultRowHeight="12.75"/>
  <cols>
    <col min="1" max="1" width="46.875" style="131" customWidth="1"/>
    <col min="2" max="2" width="20.375" style="131" customWidth="1"/>
    <col min="3" max="3" width="17.625" style="131" customWidth="1"/>
    <col min="4" max="4" width="13.75390625" style="131" customWidth="1"/>
  </cols>
  <sheetData>
    <row r="1" spans="1:4" ht="24" customHeight="1">
      <c r="A1" s="137"/>
      <c r="B1" s="169" t="s">
        <v>191</v>
      </c>
      <c r="C1" s="169"/>
      <c r="D1" s="169"/>
    </row>
    <row r="2" spans="1:4" ht="18.75" customHeight="1">
      <c r="A2" s="137"/>
      <c r="B2" s="125"/>
      <c r="C2" s="125"/>
      <c r="D2" s="125"/>
    </row>
    <row r="3" spans="1:4" ht="123" customHeight="1">
      <c r="A3" s="138"/>
      <c r="B3" s="250" t="s">
        <v>23</v>
      </c>
      <c r="C3" s="250"/>
      <c r="D3" s="250"/>
    </row>
    <row r="4" spans="1:4" ht="101.25" customHeight="1">
      <c r="A4" s="252" t="s">
        <v>25</v>
      </c>
      <c r="B4" s="253"/>
      <c r="C4" s="253"/>
      <c r="D4" s="253"/>
    </row>
    <row r="5" spans="1:4" ht="12.75" customHeight="1">
      <c r="A5" s="254" t="s">
        <v>121</v>
      </c>
      <c r="B5" s="254" t="s">
        <v>279</v>
      </c>
      <c r="C5" s="254" t="s">
        <v>24</v>
      </c>
      <c r="D5" s="254" t="s">
        <v>305</v>
      </c>
    </row>
    <row r="6" spans="1:4" ht="135" customHeight="1">
      <c r="A6" s="254"/>
      <c r="B6" s="254"/>
      <c r="C6" s="254"/>
      <c r="D6" s="254"/>
    </row>
    <row r="7" spans="1:4" ht="15.75">
      <c r="A7" s="139">
        <v>1</v>
      </c>
      <c r="B7" s="139">
        <v>2</v>
      </c>
      <c r="C7" s="139">
        <v>3</v>
      </c>
      <c r="D7" s="139">
        <v>4</v>
      </c>
    </row>
    <row r="8" spans="1:4" ht="31.5">
      <c r="A8" s="140" t="s">
        <v>280</v>
      </c>
      <c r="B8" s="141"/>
      <c r="C8" s="142">
        <f>C10+C17</f>
        <v>1665.3999999999996</v>
      </c>
      <c r="D8" s="142">
        <f>D10+D17</f>
        <v>735.3000000000011</v>
      </c>
    </row>
    <row r="9" spans="1:4" ht="15.75">
      <c r="A9" s="140" t="s">
        <v>281</v>
      </c>
      <c r="B9" s="141"/>
      <c r="C9" s="142"/>
      <c r="D9" s="142"/>
    </row>
    <row r="10" spans="1:4" ht="31.5">
      <c r="A10" s="140" t="s">
        <v>282</v>
      </c>
      <c r="B10" s="141" t="s">
        <v>283</v>
      </c>
      <c r="C10" s="142">
        <f>C11</f>
        <v>946</v>
      </c>
      <c r="D10" s="142">
        <f>D11</f>
        <v>946</v>
      </c>
    </row>
    <row r="11" spans="1:4" ht="40.5" customHeight="1">
      <c r="A11" s="140" t="s">
        <v>268</v>
      </c>
      <c r="B11" s="141" t="s">
        <v>284</v>
      </c>
      <c r="C11" s="142">
        <f>C12</f>
        <v>946</v>
      </c>
      <c r="D11" s="142">
        <f>D12</f>
        <v>946</v>
      </c>
    </row>
    <row r="12" spans="1:4" ht="47.25">
      <c r="A12" s="140" t="s">
        <v>285</v>
      </c>
      <c r="B12" s="141" t="s">
        <v>286</v>
      </c>
      <c r="C12" s="142">
        <f>C13-C15</f>
        <v>946</v>
      </c>
      <c r="D12" s="142">
        <f>D13-D15</f>
        <v>946</v>
      </c>
    </row>
    <row r="13" spans="1:4" ht="47.25">
      <c r="A13" s="140" t="s">
        <v>272</v>
      </c>
      <c r="B13" s="141" t="s">
        <v>287</v>
      </c>
      <c r="C13" s="142">
        <f>C14</f>
        <v>1000</v>
      </c>
      <c r="D13" s="142">
        <f>D14</f>
        <v>1000</v>
      </c>
    </row>
    <row r="14" spans="1:4" ht="63">
      <c r="A14" s="140" t="s">
        <v>273</v>
      </c>
      <c r="B14" s="141" t="s">
        <v>300</v>
      </c>
      <c r="C14" s="142">
        <v>1000</v>
      </c>
      <c r="D14" s="142">
        <v>1000</v>
      </c>
    </row>
    <row r="15" spans="1:4" ht="63">
      <c r="A15" s="140" t="s">
        <v>274</v>
      </c>
      <c r="B15" s="141" t="s">
        <v>288</v>
      </c>
      <c r="C15" s="142">
        <f>C16</f>
        <v>54</v>
      </c>
      <c r="D15" s="142">
        <f>D16</f>
        <v>54</v>
      </c>
    </row>
    <row r="16" spans="1:4" ht="63">
      <c r="A16" s="140" t="s">
        <v>275</v>
      </c>
      <c r="B16" s="141" t="s">
        <v>301</v>
      </c>
      <c r="C16" s="142">
        <v>54</v>
      </c>
      <c r="D16" s="142">
        <v>54</v>
      </c>
    </row>
    <row r="17" spans="1:4" ht="31.5">
      <c r="A17" s="140" t="s">
        <v>289</v>
      </c>
      <c r="B17" s="141" t="s">
        <v>290</v>
      </c>
      <c r="C17" s="142">
        <f>C18+C22</f>
        <v>719.3999999999996</v>
      </c>
      <c r="D17" s="142">
        <f>D18+D22</f>
        <v>-210.6999999999989</v>
      </c>
    </row>
    <row r="18" spans="1:4" ht="31.5">
      <c r="A18" s="140" t="s">
        <v>291</v>
      </c>
      <c r="B18" s="141" t="s">
        <v>292</v>
      </c>
      <c r="C18" s="142">
        <f aca="true" t="shared" si="0" ref="C18:D20">C19</f>
        <v>-11666.2</v>
      </c>
      <c r="D18" s="142">
        <f t="shared" si="0"/>
        <v>-12235.3</v>
      </c>
    </row>
    <row r="19" spans="1:4" ht="31.5">
      <c r="A19" s="140" t="s">
        <v>65</v>
      </c>
      <c r="B19" s="141" t="s">
        <v>293</v>
      </c>
      <c r="C19" s="142">
        <f t="shared" si="0"/>
        <v>-11666.2</v>
      </c>
      <c r="D19" s="142">
        <f t="shared" si="0"/>
        <v>-12235.3</v>
      </c>
    </row>
    <row r="20" spans="1:4" ht="31.5">
      <c r="A20" s="140" t="s">
        <v>67</v>
      </c>
      <c r="B20" s="141" t="s">
        <v>294</v>
      </c>
      <c r="C20" s="142">
        <f t="shared" si="0"/>
        <v>-11666.2</v>
      </c>
      <c r="D20" s="142">
        <f t="shared" si="0"/>
        <v>-12235.3</v>
      </c>
    </row>
    <row r="21" spans="1:4" ht="31.5">
      <c r="A21" s="140" t="s">
        <v>69</v>
      </c>
      <c r="B21" s="141" t="s">
        <v>302</v>
      </c>
      <c r="C21" s="142">
        <v>-11666.2</v>
      </c>
      <c r="D21" s="142">
        <v>-12235.3</v>
      </c>
    </row>
    <row r="22" spans="1:4" ht="31.5">
      <c r="A22" s="140" t="s">
        <v>295</v>
      </c>
      <c r="B22" s="141" t="s">
        <v>296</v>
      </c>
      <c r="C22" s="142">
        <f aca="true" t="shared" si="1" ref="C22:D24">C23</f>
        <v>12385.6</v>
      </c>
      <c r="D22" s="142">
        <f t="shared" si="1"/>
        <v>12024.6</v>
      </c>
    </row>
    <row r="23" spans="1:4" ht="31.5">
      <c r="A23" s="140" t="s">
        <v>297</v>
      </c>
      <c r="B23" s="141" t="s">
        <v>298</v>
      </c>
      <c r="C23" s="142">
        <f t="shared" si="1"/>
        <v>12385.6</v>
      </c>
      <c r="D23" s="142">
        <f t="shared" si="1"/>
        <v>12024.6</v>
      </c>
    </row>
    <row r="24" spans="1:4" ht="31.5">
      <c r="A24" s="140" t="s">
        <v>75</v>
      </c>
      <c r="B24" s="141" t="s">
        <v>299</v>
      </c>
      <c r="C24" s="142">
        <f t="shared" si="1"/>
        <v>12385.6</v>
      </c>
      <c r="D24" s="142">
        <f t="shared" si="1"/>
        <v>12024.6</v>
      </c>
    </row>
    <row r="25" spans="1:4" ht="31.5">
      <c r="A25" s="140" t="s">
        <v>76</v>
      </c>
      <c r="B25" s="141" t="s">
        <v>303</v>
      </c>
      <c r="C25" s="142">
        <v>12385.6</v>
      </c>
      <c r="D25" s="142">
        <v>12024.6</v>
      </c>
    </row>
    <row r="26" spans="1:4" ht="15.75">
      <c r="A26" s="143"/>
      <c r="B26" s="144"/>
      <c r="C26" s="145"/>
      <c r="D26" s="145"/>
    </row>
    <row r="27" spans="1:4" ht="52.5" customHeight="1">
      <c r="A27" s="146" t="s">
        <v>171</v>
      </c>
      <c r="B27" s="146"/>
      <c r="C27" s="251" t="s">
        <v>255</v>
      </c>
      <c r="D27" s="251"/>
    </row>
    <row r="28" spans="1:4" ht="12.75" customHeight="1">
      <c r="A28" s="70"/>
      <c r="B28" s="70"/>
      <c r="C28" s="70"/>
      <c r="D28" s="70"/>
    </row>
    <row r="29" spans="1:4" ht="15">
      <c r="A29" s="137"/>
      <c r="B29" s="137"/>
      <c r="C29" s="137"/>
      <c r="D29" s="137"/>
    </row>
    <row r="30" spans="1:4" ht="15">
      <c r="A30" s="137"/>
      <c r="B30" s="137"/>
      <c r="C30" s="137"/>
      <c r="D30" s="137"/>
    </row>
    <row r="31" spans="1:4" ht="15">
      <c r="A31" s="137"/>
      <c r="B31" s="137"/>
      <c r="C31" s="137"/>
      <c r="D31" s="137"/>
    </row>
    <row r="32" spans="1:4" ht="15">
      <c r="A32" s="137"/>
      <c r="B32" s="137"/>
      <c r="C32" s="137"/>
      <c r="D32" s="137"/>
    </row>
    <row r="33" spans="1:4" ht="15">
      <c r="A33" s="137"/>
      <c r="B33" s="137"/>
      <c r="C33" s="137"/>
      <c r="D33" s="137"/>
    </row>
    <row r="34" spans="1:4" ht="15">
      <c r="A34" s="137"/>
      <c r="B34" s="137"/>
      <c r="C34" s="137"/>
      <c r="D34" s="137"/>
    </row>
    <row r="35" spans="1:4" ht="15">
      <c r="A35" s="137"/>
      <c r="B35" s="137"/>
      <c r="C35" s="137"/>
      <c r="D35" s="137"/>
    </row>
    <row r="36" spans="1:4" ht="15">
      <c r="A36" s="137"/>
      <c r="B36" s="137"/>
      <c r="C36" s="137"/>
      <c r="D36" s="137"/>
    </row>
    <row r="37" spans="1:4" ht="15">
      <c r="A37" s="137"/>
      <c r="B37" s="137"/>
      <c r="C37" s="137"/>
      <c r="D37" s="137"/>
    </row>
    <row r="38" spans="1:4" ht="15">
      <c r="A38" s="137"/>
      <c r="B38" s="137"/>
      <c r="C38" s="137"/>
      <c r="D38" s="137"/>
    </row>
    <row r="39" spans="1:4" ht="15">
      <c r="A39" s="137"/>
      <c r="B39" s="137"/>
      <c r="C39" s="137"/>
      <c r="D39" s="137"/>
    </row>
    <row r="40" spans="1:4" ht="15">
      <c r="A40" s="137"/>
      <c r="B40" s="137"/>
      <c r="C40" s="137"/>
      <c r="D40" s="137"/>
    </row>
    <row r="41" spans="1:4" ht="15">
      <c r="A41" s="137"/>
      <c r="B41" s="137"/>
      <c r="C41" s="137"/>
      <c r="D41" s="137"/>
    </row>
    <row r="42" spans="1:4" ht="15">
      <c r="A42" s="137"/>
      <c r="B42" s="137"/>
      <c r="C42" s="137"/>
      <c r="D42" s="137"/>
    </row>
    <row r="43" spans="1:4" ht="15">
      <c r="A43" s="137"/>
      <c r="B43" s="137"/>
      <c r="C43" s="137"/>
      <c r="D43" s="137"/>
    </row>
    <row r="44" spans="1:4" ht="15">
      <c r="A44" s="137"/>
      <c r="B44" s="137"/>
      <c r="C44" s="137"/>
      <c r="D44" s="137"/>
    </row>
    <row r="45" spans="1:4" ht="15">
      <c r="A45" s="137"/>
      <c r="B45" s="137"/>
      <c r="C45" s="137"/>
      <c r="D45" s="137"/>
    </row>
    <row r="46" spans="1:4" ht="15">
      <c r="A46" s="137"/>
      <c r="B46" s="137"/>
      <c r="C46" s="137"/>
      <c r="D46" s="137"/>
    </row>
    <row r="47" spans="1:4" ht="15">
      <c r="A47" s="137"/>
      <c r="B47" s="137"/>
      <c r="C47" s="137"/>
      <c r="D47" s="137"/>
    </row>
    <row r="48" spans="1:4" ht="15">
      <c r="A48" s="137"/>
      <c r="B48" s="137"/>
      <c r="C48" s="137"/>
      <c r="D48" s="137"/>
    </row>
    <row r="49" spans="1:4" ht="15">
      <c r="A49" s="137"/>
      <c r="B49" s="137"/>
      <c r="C49" s="137"/>
      <c r="D49" s="137"/>
    </row>
    <row r="50" spans="1:4" ht="15">
      <c r="A50" s="137"/>
      <c r="B50" s="137"/>
      <c r="C50" s="137"/>
      <c r="D50" s="137"/>
    </row>
    <row r="51" spans="1:4" ht="15">
      <c r="A51" s="137"/>
      <c r="B51" s="137"/>
      <c r="C51" s="137"/>
      <c r="D51" s="137"/>
    </row>
    <row r="52" spans="1:4" ht="15">
      <c r="A52" s="137"/>
      <c r="B52" s="137"/>
      <c r="C52" s="137"/>
      <c r="D52" s="137"/>
    </row>
    <row r="53" spans="1:4" ht="15">
      <c r="A53" s="137"/>
      <c r="B53" s="137"/>
      <c r="C53" s="137"/>
      <c r="D53" s="137"/>
    </row>
    <row r="54" spans="1:4" ht="15">
      <c r="A54" s="137"/>
      <c r="B54" s="137"/>
      <c r="C54" s="137"/>
      <c r="D54" s="137"/>
    </row>
    <row r="55" spans="1:4" ht="15">
      <c r="A55" s="137"/>
      <c r="B55" s="137"/>
      <c r="C55" s="137"/>
      <c r="D55" s="137"/>
    </row>
    <row r="56" spans="1:4" ht="15">
      <c r="A56" s="137"/>
      <c r="B56" s="137"/>
      <c r="C56" s="137"/>
      <c r="D56" s="137"/>
    </row>
    <row r="57" spans="1:4" ht="15">
      <c r="A57" s="137"/>
      <c r="B57" s="137"/>
      <c r="C57" s="137"/>
      <c r="D57" s="137"/>
    </row>
    <row r="58" spans="1:4" ht="15">
      <c r="A58" s="137"/>
      <c r="B58" s="137"/>
      <c r="C58" s="137"/>
      <c r="D58" s="137"/>
    </row>
    <row r="59" spans="1:4" ht="15">
      <c r="A59" s="137"/>
      <c r="B59" s="137"/>
      <c r="C59" s="137"/>
      <c r="D59" s="137"/>
    </row>
    <row r="60" spans="1:4" ht="15">
      <c r="A60" s="137"/>
      <c r="B60" s="137"/>
      <c r="C60" s="137"/>
      <c r="D60" s="137"/>
    </row>
    <row r="61" spans="1:4" ht="15">
      <c r="A61" s="137"/>
      <c r="B61" s="137"/>
      <c r="C61" s="137"/>
      <c r="D61" s="137"/>
    </row>
    <row r="62" spans="1:4" ht="15">
      <c r="A62" s="137"/>
      <c r="B62" s="137"/>
      <c r="C62" s="137"/>
      <c r="D62" s="137"/>
    </row>
    <row r="63" spans="1:4" ht="15">
      <c r="A63" s="137"/>
      <c r="B63" s="137"/>
      <c r="C63" s="137"/>
      <c r="D63" s="137"/>
    </row>
    <row r="64" spans="1:4" ht="15">
      <c r="A64" s="137"/>
      <c r="B64" s="137"/>
      <c r="C64" s="137"/>
      <c r="D64" s="137"/>
    </row>
    <row r="65" spans="1:4" ht="15">
      <c r="A65" s="137"/>
      <c r="B65" s="137"/>
      <c r="C65" s="137"/>
      <c r="D65" s="137"/>
    </row>
    <row r="66" spans="1:4" ht="15">
      <c r="A66" s="137"/>
      <c r="B66" s="137"/>
      <c r="C66" s="137"/>
      <c r="D66" s="137"/>
    </row>
    <row r="67" spans="1:4" ht="15">
      <c r="A67" s="137"/>
      <c r="B67" s="137"/>
      <c r="C67" s="137"/>
      <c r="D67" s="137"/>
    </row>
    <row r="68" spans="1:4" ht="15">
      <c r="A68" s="137"/>
      <c r="B68" s="137"/>
      <c r="C68" s="137"/>
      <c r="D68" s="137"/>
    </row>
    <row r="69" spans="1:4" ht="15">
      <c r="A69" s="137"/>
      <c r="B69" s="137"/>
      <c r="C69" s="137"/>
      <c r="D69" s="137"/>
    </row>
    <row r="70" spans="1:4" ht="15">
      <c r="A70" s="137"/>
      <c r="B70" s="137"/>
      <c r="C70" s="137"/>
      <c r="D70" s="137"/>
    </row>
  </sheetData>
  <mergeCells count="8">
    <mergeCell ref="B3:D3"/>
    <mergeCell ref="B1:D1"/>
    <mergeCell ref="C27:D27"/>
    <mergeCell ref="A4:D4"/>
    <mergeCell ref="A5:A6"/>
    <mergeCell ref="B5:B6"/>
    <mergeCell ref="C5:C6"/>
    <mergeCell ref="D5:D6"/>
  </mergeCells>
  <printOptions/>
  <pageMargins left="0.38" right="0.25" top="0.33" bottom="0.39" header="0.24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69" t="s">
        <v>205</v>
      </c>
      <c r="D1" s="169"/>
      <c r="E1" s="34"/>
    </row>
    <row r="2" spans="3:5" ht="15">
      <c r="C2" s="35"/>
      <c r="D2" s="35"/>
      <c r="E2" s="35"/>
    </row>
    <row r="3" spans="3:5" ht="39.75" customHeight="1">
      <c r="C3" s="170" t="s">
        <v>23</v>
      </c>
      <c r="D3" s="222"/>
      <c r="E3" s="222"/>
    </row>
    <row r="4" spans="2:5" ht="39" customHeight="1">
      <c r="B4" s="1"/>
      <c r="C4" s="222"/>
      <c r="D4" s="222"/>
      <c r="E4" s="222"/>
    </row>
    <row r="5" spans="3:5" ht="47.25" customHeight="1">
      <c r="C5" s="222"/>
      <c r="D5" s="222"/>
      <c r="E5" s="222"/>
    </row>
    <row r="6" spans="3:5" ht="19.5" customHeight="1">
      <c r="C6" s="104"/>
      <c r="D6" s="104"/>
      <c r="E6" s="104"/>
    </row>
    <row r="8" spans="1:5" ht="45.75" customHeight="1">
      <c r="A8" s="218" t="s">
        <v>26</v>
      </c>
      <c r="B8" s="219"/>
      <c r="C8" s="219"/>
      <c r="D8" s="219"/>
      <c r="E8" s="219"/>
    </row>
    <row r="9" spans="1:5" ht="24" customHeight="1">
      <c r="A9" s="102"/>
      <c r="B9" s="103"/>
      <c r="C9" s="103"/>
      <c r="D9" s="103"/>
      <c r="E9" s="103"/>
    </row>
    <row r="10" spans="1:5" ht="23.25" customHeight="1">
      <c r="A10" s="4"/>
      <c r="B10" s="4"/>
      <c r="C10" s="4"/>
      <c r="D10" s="224" t="s">
        <v>209</v>
      </c>
      <c r="E10" s="224"/>
    </row>
    <row r="11" spans="1:5" ht="93" customHeight="1">
      <c r="A11" s="56" t="s">
        <v>79</v>
      </c>
      <c r="B11" s="56" t="s">
        <v>206</v>
      </c>
      <c r="C11" s="116" t="s">
        <v>318</v>
      </c>
      <c r="D11" s="117" t="s">
        <v>305</v>
      </c>
      <c r="E11" s="56" t="s">
        <v>207</v>
      </c>
    </row>
    <row r="12" spans="1:5" ht="47.25">
      <c r="A12" s="128" t="s">
        <v>27</v>
      </c>
      <c r="B12" s="129" t="s">
        <v>340</v>
      </c>
      <c r="C12" s="130">
        <v>2</v>
      </c>
      <c r="D12" s="130">
        <v>2</v>
      </c>
      <c r="E12" s="96">
        <f aca="true" t="shared" si="0" ref="E12:E22">D12/C12*100</f>
        <v>100</v>
      </c>
    </row>
    <row r="13" spans="1:5" ht="38.25" customHeight="1">
      <c r="A13" s="128" t="s">
        <v>346</v>
      </c>
      <c r="B13" s="129" t="s">
        <v>345</v>
      </c>
      <c r="C13" s="130">
        <v>1698.2</v>
      </c>
      <c r="D13" s="130">
        <v>1664.6</v>
      </c>
      <c r="E13" s="96">
        <f t="shared" si="0"/>
        <v>98.02143446001648</v>
      </c>
    </row>
    <row r="14" spans="1:5" ht="78.75">
      <c r="A14" s="128" t="s">
        <v>355</v>
      </c>
      <c r="B14" s="129" t="s">
        <v>354</v>
      </c>
      <c r="C14" s="130">
        <v>79.2</v>
      </c>
      <c r="D14" s="130">
        <v>73.6</v>
      </c>
      <c r="E14" s="96">
        <f t="shared" si="0"/>
        <v>92.92929292929291</v>
      </c>
    </row>
    <row r="15" spans="1:5" ht="47.25">
      <c r="A15" s="147" t="s">
        <v>28</v>
      </c>
      <c r="B15" s="129" t="s">
        <v>356</v>
      </c>
      <c r="C15" s="130">
        <v>1607.5</v>
      </c>
      <c r="D15" s="130">
        <v>1607.4</v>
      </c>
      <c r="E15" s="96">
        <f t="shared" si="0"/>
        <v>99.99377916018663</v>
      </c>
    </row>
    <row r="16" spans="1:5" ht="47.25">
      <c r="A16" s="128" t="s">
        <v>29</v>
      </c>
      <c r="B16" s="129" t="s">
        <v>365</v>
      </c>
      <c r="C16" s="130">
        <v>809.5</v>
      </c>
      <c r="D16" s="130">
        <v>701.9</v>
      </c>
      <c r="E16" s="96">
        <f t="shared" si="0"/>
        <v>86.70784434836318</v>
      </c>
    </row>
    <row r="17" spans="1:5" ht="93" customHeight="1">
      <c r="A17" s="128" t="s">
        <v>30</v>
      </c>
      <c r="B17" s="129" t="s">
        <v>371</v>
      </c>
      <c r="C17" s="130">
        <v>44.1</v>
      </c>
      <c r="D17" s="130">
        <v>44</v>
      </c>
      <c r="E17" s="96">
        <f t="shared" si="0"/>
        <v>99.77324263038548</v>
      </c>
    </row>
    <row r="18" spans="1:5" ht="47.25">
      <c r="A18" s="128" t="s">
        <v>394</v>
      </c>
      <c r="B18" s="129" t="s">
        <v>374</v>
      </c>
      <c r="C18" s="130">
        <v>2969.9</v>
      </c>
      <c r="D18" s="130">
        <v>2814.3</v>
      </c>
      <c r="E18" s="96">
        <f t="shared" si="0"/>
        <v>94.76076635576956</v>
      </c>
    </row>
    <row r="19" spans="1:5" ht="78.75">
      <c r="A19" s="128" t="s">
        <v>395</v>
      </c>
      <c r="B19" s="129" t="s">
        <v>8</v>
      </c>
      <c r="C19" s="130">
        <v>172.2</v>
      </c>
      <c r="D19" s="130">
        <v>172.2</v>
      </c>
      <c r="E19" s="96">
        <f t="shared" si="0"/>
        <v>100</v>
      </c>
    </row>
    <row r="20" spans="1:5" ht="63">
      <c r="A20" s="128" t="s">
        <v>396</v>
      </c>
      <c r="B20" s="129" t="s">
        <v>397</v>
      </c>
      <c r="C20" s="130">
        <v>81.1</v>
      </c>
      <c r="D20" s="130">
        <v>81.1</v>
      </c>
      <c r="E20" s="96">
        <f t="shared" si="0"/>
        <v>100</v>
      </c>
    </row>
    <row r="21" spans="1:5" ht="47.25">
      <c r="A21" s="128" t="s">
        <v>398</v>
      </c>
      <c r="B21" s="129" t="s">
        <v>16</v>
      </c>
      <c r="C21" s="130">
        <v>3</v>
      </c>
      <c r="D21" s="130">
        <v>3</v>
      </c>
      <c r="E21" s="96">
        <f t="shared" si="0"/>
        <v>100</v>
      </c>
    </row>
    <row r="22" spans="1:5" ht="63">
      <c r="A22" s="128" t="s">
        <v>399</v>
      </c>
      <c r="B22" s="129" t="s">
        <v>331</v>
      </c>
      <c r="C22" s="130">
        <v>2.5</v>
      </c>
      <c r="D22" s="130">
        <v>2.5</v>
      </c>
      <c r="E22" s="96">
        <f t="shared" si="0"/>
        <v>100</v>
      </c>
    </row>
    <row r="23" spans="1:5" ht="25.5" customHeight="1">
      <c r="A23" s="255" t="s">
        <v>208</v>
      </c>
      <c r="B23" s="256"/>
      <c r="C23" s="66">
        <f>SUM(C12:C22)</f>
        <v>7469.2</v>
      </c>
      <c r="D23" s="66">
        <f>SUM(D12:D22)</f>
        <v>7166.6</v>
      </c>
      <c r="E23" s="97">
        <f>D23/C23*100</f>
        <v>95.94869597815028</v>
      </c>
    </row>
    <row r="24" spans="1:5" ht="14.25">
      <c r="A24" s="93"/>
      <c r="B24" s="93"/>
      <c r="C24" s="94"/>
      <c r="D24" s="94"/>
      <c r="E24" s="95"/>
    </row>
    <row r="26" spans="1:5" ht="18.75">
      <c r="A26" s="185" t="s">
        <v>171</v>
      </c>
      <c r="B26" s="185"/>
      <c r="C26" s="73"/>
      <c r="D26" s="223" t="s">
        <v>255</v>
      </c>
      <c r="E26" s="223"/>
    </row>
  </sheetData>
  <mergeCells count="7">
    <mergeCell ref="A26:B26"/>
    <mergeCell ref="D26:E26"/>
    <mergeCell ref="D10:E10"/>
    <mergeCell ref="C1:D1"/>
    <mergeCell ref="C3:E5"/>
    <mergeCell ref="A8:E8"/>
    <mergeCell ref="A23:B23"/>
  </mergeCells>
  <printOptions/>
  <pageMargins left="0.75" right="0.17" top="0.32" bottom="0.33" header="0.25" footer="0.17"/>
  <pageSetup fitToHeight="2" fitToWidth="1" horizontalDpi="300" verticalDpi="3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9" sqref="D9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69" t="s">
        <v>278</v>
      </c>
      <c r="D1" s="169"/>
      <c r="E1" s="2"/>
    </row>
    <row r="2" ht="10.5" customHeight="1"/>
    <row r="3" spans="2:5" ht="126" customHeight="1">
      <c r="B3" s="1"/>
      <c r="C3" s="170" t="s">
        <v>402</v>
      </c>
      <c r="D3" s="170"/>
      <c r="E3" s="17"/>
    </row>
    <row r="4" spans="3:5" ht="21.75" customHeight="1">
      <c r="C4" s="1"/>
      <c r="D4" s="1"/>
      <c r="E4" s="1"/>
    </row>
    <row r="5" ht="6.75" customHeight="1"/>
    <row r="6" spans="1:5" ht="41.25" customHeight="1">
      <c r="A6" s="258" t="s">
        <v>210</v>
      </c>
      <c r="B6" s="259"/>
      <c r="C6" s="259"/>
      <c r="D6" s="259"/>
      <c r="E6" s="18"/>
    </row>
    <row r="7" spans="1:5" ht="29.25" customHeight="1">
      <c r="A7" s="98"/>
      <c r="B7" s="98"/>
      <c r="C7" s="37"/>
      <c r="D7" s="99" t="s">
        <v>209</v>
      </c>
      <c r="E7" s="1"/>
    </row>
    <row r="8" spans="1:5" ht="31.5">
      <c r="A8" s="24" t="s">
        <v>118</v>
      </c>
      <c r="B8" s="24" t="s">
        <v>119</v>
      </c>
      <c r="C8" s="24" t="s">
        <v>403</v>
      </c>
      <c r="D8" s="24" t="s">
        <v>404</v>
      </c>
      <c r="E8" s="4"/>
    </row>
    <row r="9" spans="1:5" ht="42" customHeight="1">
      <c r="A9" s="36" t="s">
        <v>203</v>
      </c>
      <c r="B9" s="36" t="s">
        <v>80</v>
      </c>
      <c r="C9" s="25">
        <v>342.1</v>
      </c>
      <c r="D9" s="25">
        <v>0</v>
      </c>
      <c r="E9" s="37"/>
    </row>
    <row r="10" spans="1:5" ht="15" customHeight="1">
      <c r="A10" s="36" t="s">
        <v>120</v>
      </c>
      <c r="B10" s="24"/>
      <c r="C10" s="25">
        <f>SUM(C9)</f>
        <v>342.1</v>
      </c>
      <c r="D10" s="25">
        <f>SUM(D9)</f>
        <v>0</v>
      </c>
      <c r="E10" s="37"/>
    </row>
    <row r="11" spans="1:5" ht="15" customHeight="1">
      <c r="A11" s="89"/>
      <c r="B11" s="4"/>
      <c r="C11" s="90"/>
      <c r="D11" s="90"/>
      <c r="E11" s="37"/>
    </row>
    <row r="12" spans="1:5" ht="15" customHeight="1">
      <c r="A12" s="89"/>
      <c r="B12" s="4"/>
      <c r="D12" s="1"/>
      <c r="E12" s="37"/>
    </row>
    <row r="13" spans="1:5" ht="30" customHeight="1">
      <c r="A13" s="185" t="s">
        <v>171</v>
      </c>
      <c r="B13" s="185"/>
      <c r="D13" s="2" t="s">
        <v>255</v>
      </c>
      <c r="E13" s="37"/>
    </row>
    <row r="14" spans="1:5" ht="12.75">
      <c r="A14" s="225"/>
      <c r="B14" s="225"/>
      <c r="D14" s="1"/>
      <c r="E14" s="1"/>
    </row>
    <row r="15" spans="1:5" ht="15.75">
      <c r="A15" s="257"/>
      <c r="B15" s="257"/>
      <c r="D15" s="34"/>
      <c r="E15" s="34"/>
    </row>
    <row r="16" spans="1:5" ht="18" customHeight="1">
      <c r="A16" s="257"/>
      <c r="B16" s="257"/>
      <c r="D16" s="34"/>
      <c r="E16" s="34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2017-03-29T10:17:39Z</cp:lastPrinted>
  <dcterms:created xsi:type="dcterms:W3CDTF">2008-06-16T09:18:54Z</dcterms:created>
  <dcterms:modified xsi:type="dcterms:W3CDTF">2017-03-29T10:33:02Z</dcterms:modified>
  <cp:category/>
  <cp:version/>
  <cp:contentType/>
  <cp:contentStatus/>
</cp:coreProperties>
</file>